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12ο Δ.Σ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'ΕΡΓΑ-ΜΕΛΕΤΕΣ'!$A$1:$I$62</definedName>
    <definedName name="_xlnm.Print_Area" localSheetId="1">ΣΥΝΕΧΙΖΟΜΕΝΑ!$A$1:$G$25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52511" fullCalcOnLoad="1"/>
</workbook>
</file>

<file path=xl/calcChain.xml><?xml version="1.0" encoding="utf-8"?>
<calcChain xmlns="http://schemas.openxmlformats.org/spreadsheetml/2006/main">
  <c r="I62" i="6" l="1"/>
  <c r="H62" i="6"/>
  <c r="G6" i="1"/>
  <c r="I53" i="6"/>
  <c r="F45" i="6"/>
  <c r="F46" i="6"/>
  <c r="F47" i="6"/>
  <c r="F48" i="6"/>
  <c r="F44" i="6"/>
  <c r="I14" i="6"/>
  <c r="F24" i="6"/>
  <c r="L62" i="6"/>
  <c r="M62" i="6"/>
  <c r="J64" i="6"/>
  <c r="J62" i="6"/>
  <c r="K62" i="6"/>
  <c r="I31" i="6"/>
  <c r="H31" i="6"/>
  <c r="I39" i="6"/>
  <c r="H6" i="1"/>
  <c r="I9" i="6"/>
  <c r="I18" i="6"/>
  <c r="P62" i="6"/>
  <c r="N59" i="6"/>
  <c r="O53" i="6"/>
  <c r="P23" i="6"/>
  <c r="O26" i="6"/>
  <c r="N22" i="6"/>
  <c r="N62" i="6"/>
  <c r="N64" i="6"/>
  <c r="O17" i="6"/>
  <c r="H14" i="5"/>
  <c r="I25" i="5"/>
  <c r="I27" i="6"/>
  <c r="G25" i="5"/>
  <c r="H7" i="1"/>
  <c r="H8" i="1"/>
  <c r="H25" i="5"/>
  <c r="E22" i="5"/>
  <c r="E21" i="5"/>
  <c r="E20" i="5"/>
  <c r="E14" i="5"/>
  <c r="E12" i="5"/>
  <c r="E9" i="5"/>
  <c r="E8" i="5"/>
  <c r="E7" i="5"/>
  <c r="E4" i="5"/>
  <c r="I13" i="6"/>
  <c r="I11" i="6"/>
  <c r="H27" i="6"/>
  <c r="H42" i="6"/>
  <c r="G5" i="1"/>
  <c r="H39" i="6"/>
  <c r="H18" i="6"/>
  <c r="L64" i="6"/>
  <c r="O62" i="6"/>
  <c r="O64" i="6"/>
  <c r="I42" i="6"/>
  <c r="H5" i="1"/>
</calcChain>
</file>

<file path=xl/sharedStrings.xml><?xml version="1.0" encoding="utf-8"?>
<sst xmlns="http://schemas.openxmlformats.org/spreadsheetml/2006/main" count="277" uniqueCount="209">
  <si>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</si>
  <si>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</si>
  <si>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</si>
  <si>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</si>
  <si>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</si>
  <si>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</si>
  <si>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</si>
  <si>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</si>
  <si>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</si>
  <si>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</si>
  <si>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</si>
  <si>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</si>
  <si>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</si>
  <si>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</si>
  <si>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</si>
  <si>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</si>
  <si>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</si>
  <si>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</si>
  <si>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</si>
  <si>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</si>
  <si>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</si>
  <si>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ΙΔΙΟΙ ΠΟΡΟΙ</t>
  </si>
  <si>
    <t>30.7312.0032</t>
  </si>
  <si>
    <t>ΚΑΤΑΣΚΕΥΗ ΔΕΥΤΕΡΕΥΟΝΤΩΝ ΑΓΩΓΩΝ ΑΚΑΘΑΡΤΩΝ ΚΑΙ ΕΞΩΤΕΡΙΚΩΝ ΔΙΑΚΛΑΔΩΣΕΩΝ 2012</t>
  </si>
  <si>
    <t>ΣΑΤΑ 2010</t>
  </si>
  <si>
    <t>ΕΝΕΡΓΕΙΑΚΗ ΑΝΑΒΑΘΜΙΣΗ ΠΟΛΙΤΙΣΤΙΚΟΥ ΚΕΝΤΡΟΥ "ΜΕΛΙΝΑ ΜΕΡΚΟΥΡΗ"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</si>
  <si>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</si>
  <si>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</si>
  <si>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</si>
  <si>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</si>
  <si>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</si>
  <si>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</si>
  <si>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</si>
  <si>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</si>
  <si>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</si>
  <si>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</si>
  <si>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</si>
  <si>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</si>
  <si>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</si>
  <si>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</si>
  <si>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</si>
  <si>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</si>
  <si>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</si>
  <si>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</si>
  <si>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</si>
  <si>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30.7336.0006</t>
  </si>
  <si>
    <t>30.7411.0007</t>
  </si>
  <si>
    <t>30.7411.0004</t>
  </si>
  <si>
    <t>30.7411.0003</t>
  </si>
  <si>
    <t>30.7411.0005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</si>
  <si>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</si>
  <si>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</si>
  <si>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</si>
  <si>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</si>
  <si>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</si>
  <si>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</si>
  <si>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30.7413.0009</t>
  </si>
  <si>
    <t>ΜΕΛΕΤΕΣ ΑΕΡΙΟΔΟΤΗΣΗΣ ΣΧΟΛΙΚΩΝ ΚΤΙΡΙΩΝ</t>
  </si>
  <si>
    <t>30.7411.0017</t>
  </si>
  <si>
    <t>1326.0002</t>
  </si>
  <si>
    <t>ΣΥΝΤΗΡΗΣΗ ΣΧΟΛΙΚΩΝ ΚΤΙΡΙΩΝ 2017</t>
  </si>
  <si>
    <t xml:space="preserve">ΣΥΝΤΗΡΗΣΗ ΟΔΙΚΟΥ ΔΙΚΤΥΟΥ - ΟΔΟΣΗΜΑΝΣΗΣ - ΟΔΟΦΩΤΙΣΜΟΥ </t>
  </si>
  <si>
    <t>ΠΕΖΟΔΡΟΜΗΣΗ ΟΔΟΥ ΔΙΑΚΟΥ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</si>
  <si>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</si>
  <si>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</si>
  <si>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</si>
  <si>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</si>
  <si>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</si>
  <si>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30.7333.0002</t>
  </si>
  <si>
    <t>30.7324.0002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</si>
  <si>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</si>
  <si>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</si>
  <si>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</si>
  <si>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</si>
  <si>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</si>
  <si>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</si>
  <si>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</si>
  <si>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</si>
  <si>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</si>
  <si>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</si>
  <si>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</si>
  <si>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</si>
  <si>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</si>
  <si>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</si>
  <si>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</si>
  <si>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</si>
  <si>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</si>
  <si>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</si>
  <si>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ΤΟΠΟΓΡΑΦΙΚΗ ΑΠΟΤΥΠΩΣΗ ΟΔΩΝ ΚΑΙ ΚΟΙΝΟΧΡΗΣΤΩΝ ΧΩΡΩΝ</t>
  </si>
  <si>
    <t>30.7323.0005</t>
  </si>
  <si>
    <t>15.7331.0017</t>
  </si>
  <si>
    <t>30.7413.0005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</si>
  <si>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</si>
  <si>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</si>
  <si>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</si>
  <si>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</si>
  <si>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</si>
  <si>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</si>
  <si>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</si>
  <si>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</si>
  <si>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</si>
  <si>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</si>
  <si>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</si>
  <si>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</si>
  <si>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ΔΙΑΜΟΡΦΩΣΗ ΧΩΡΟΥ ΛΕΙΤΟΥΡΓΙΑΣ ΔΟΜΗΣ ΑΣΤΕΓΩΝ (ΕΛ. ΒΕΝΙΖΕΛΟΥ 363)</t>
  </si>
  <si>
    <t>15.7311.0001</t>
  </si>
  <si>
    <t>ΥΛΙΚΟΤΕΧΝΙΚΕΣ ΠΑΡΕΜΒΑΣΕΙΣ ΣΤΟ ΚΛΕΙΣΤΟ ΓΥΜΝΑΣΤΗΡΙΟ "ΕΣΠΕΡΟΣ"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</si>
  <si>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</si>
  <si>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</si>
  <si>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</si>
  <si>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</si>
  <si>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</si>
  <si>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</si>
  <si>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</si>
  <si>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</si>
  <si>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ΣΥΝΤΗΡΗΣΗ ΣΧΟΛΙΚΩΝ ΚΤΙΡΙΩΝ 2020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</si>
  <si>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</si>
  <si>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</si>
  <si>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</si>
  <si>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</si>
  <si>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ΑΝΑΠΛΑΣΗ ΠΑΡΚΟΥ ΔΑΒΑΚΗ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</si>
  <si>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</si>
  <si>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</si>
  <si>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</si>
  <si>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</si>
  <si>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</si>
  <si>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15.7331.0025</t>
  </si>
  <si>
    <t>15.7331.0027</t>
  </si>
  <si>
    <t>45.7311.0006</t>
  </si>
  <si>
    <t>30.7336.0008</t>
  </si>
  <si>
    <t>30.7322.0003</t>
  </si>
  <si>
    <t>ΣΥΝΤΗΡΗΣΗ ΠΕΡΙΒΑΛΛΟΝΤΟΣ ΧΩΡΟΥ ΧΑΡΟΚΟΠΕΙΟΥ ΠΑΝΕΠΙΣΤΗΜΙΟΥ</t>
  </si>
  <si>
    <t xml:space="preserve">                                              1.000.000                                      520.000</t>
  </si>
  <si>
    <t>ΣΑΤΑ                         ΙΔΙΟΙ ΠΟΡΟΙ</t>
  </si>
  <si>
    <t>15.7411.0001</t>
  </si>
  <si>
    <t>30.7412.0001</t>
  </si>
  <si>
    <t>1311.0001</t>
  </si>
  <si>
    <t xml:space="preserve"> 1322.0013                   1311.0001</t>
  </si>
  <si>
    <t>64.7331.0001</t>
  </si>
  <si>
    <t>ΚΥΚΛΟΦΟΡΙΑΚΗ ΜΕΛΕΤΗ - ΣΧΕΔΙΟ ΒΙΩΣΙΜΗΣ ΑΣΤΙΚΗΣ ΚΙΝΗΤΙΚΟΤΗΤΑΣ</t>
  </si>
  <si>
    <t>ΑΞΙΟΛΟΓΗΣΗ ΣΚΟΠΙΜΟΤΗΤΑΣ ΚΑΙ ΒΙΩΣΙΜΟΤΗΤΑΣ ΔΡΑΣΗΣ ΑΝΤΙΚΑΤΑΣΤΑΣΗΣ ΦΩΤΙΣΤΙΚΩΝ ΣΩΜΑΤΩΝ ΟΔΙΚΟΥ ΦΩΤΙΣΜΟΥ</t>
  </si>
  <si>
    <t>ΣΥΝΤΗΡΗΣΗ ΚΤΙΡΙΩΝ ΠΑΙΔΙΚΩΝ ΣΤΑΘΜΩΝ</t>
  </si>
  <si>
    <t>15.7331.0029</t>
  </si>
  <si>
    <t>ΑΣΦΑΛΤΟΣΤΡΩΣΕΙΣ ΟΔΩΝ 2019</t>
  </si>
  <si>
    <t>30.7323.0007</t>
  </si>
  <si>
    <t>30.7413.0010</t>
  </si>
  <si>
    <t>30.7413.0013</t>
  </si>
  <si>
    <t>15.7331.0015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</si>
  <si>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</si>
  <si>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</si>
  <si>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</si>
  <si>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1322.0016</t>
  </si>
  <si>
    <t>ΚΑΤΑΣΚΕΥΗ ΣΥΝΔΕΣΕΩΝ ΑΚΙΝΗΤΩΝ ΜΕ ΤΟ ΔΙΚΤΥΟ ΑΚΑΘΑΡΤΩΝ 2021</t>
  </si>
  <si>
    <t xml:space="preserve">ΤΕΧΝΙΚΟ ΠΡΟΓΡΑΜΜΑ 2021 </t>
  </si>
  <si>
    <t>ΔΑΠΑΝΗ 2021</t>
  </si>
  <si>
    <t>ΤΕΧΝΙΚΟ ΠΡΟΓΡΑΜΜΑ 2021</t>
  </si>
  <si>
    <t>10.000                                    58.678</t>
  </si>
  <si>
    <t>ΠΡΟΓΡΑΜΜΑΤΙΚΗ ΣΥΜΒΑΣΗ ΠΕΡΙΦΕΡΕΙΑ ΑΤΤΙΚΗΣ                          ΣΑΤΑ 2021</t>
  </si>
  <si>
    <t>ΣΑΤΑ 2020                                                ΣΑΤΑ ΣΧΟΛΕΙΩΝ 2021                                                     ΙΔΙΟΙ ΠΟΡΟΙ</t>
  </si>
  <si>
    <t xml:space="preserve">1311.0001                                           '1312.0001                              </t>
  </si>
  <si>
    <t>_____________                                                                                                                                                             '1311.0001</t>
  </si>
  <si>
    <t>314.270                                           925.730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</si>
  <si>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</si>
  <si>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</si>
  <si>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</si>
  <si>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</si>
  <si>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ΕΔΑΦΟΤΕΧΝΙΚΕΣ ΜΕΛΕΤΕΣ</t>
  </si>
  <si>
    <t>10.7311.0003</t>
  </si>
  <si>
    <t>30.7312.0008</t>
  </si>
  <si>
    <t>30.7413.0014</t>
  </si>
  <si>
    <t xml:space="preserve">ΣΑΤΑ 2018                      ΣΑΤΑ (π.ε.)                                      ΣΑΤΑ (π.ε.)                              </t>
  </si>
  <si>
    <t xml:space="preserve">ΣΑΤΑ                        </t>
  </si>
  <si>
    <t xml:space="preserve">ΣΑΤΑ 2021                          ΙΔΙΟΙ ΠΟΡΟΙ </t>
  </si>
  <si>
    <t>ΣΥΝΤΗΡΗΣΗ ΔΗΜΟΤΙΚΟΥ ΦΩΤΙΣΜΟΥ ΟΔΩΝ ΠΛΑΤΕΙΩΝ &amp; ΠΑΙΔΙΚΩΝ ΧΑΡΩΝ</t>
  </si>
  <si>
    <t>ΑΝΤΙΚΑΤΑΣΤΑΣΗ ΚΑΙ ΣΥΝΤΗΡΗΣΗ ΠΙΛΑΡΣ ΟΔΙΚΟΥ ΦΩΤΙΣΜΟΥ</t>
  </si>
  <si>
    <t>ΣΥΝΤΗΡΗΣΗ ΔΙΚΤΥΟΥ ΑΓΩΓΩΝ ΟΜΒΡΙΩΝ ΥΔΑΤΩΝ 2021</t>
  </si>
  <si>
    <t xml:space="preserve">ΕΣΠΑ  αρ. αποφ. 4280/1442/Α3/28.06.2019                                       </t>
  </si>
  <si>
    <t xml:space="preserve"> ΙΔΙΟΙ ΠΟΡΟΙ</t>
  </si>
  <si>
    <t xml:space="preserve">56040                                                    </t>
  </si>
  <si>
    <t xml:space="preserve">64.7412.0001                                                             </t>
  </si>
  <si>
    <t xml:space="preserve"> '30.7412.0002</t>
  </si>
  <si>
    <t>30.7333.0005</t>
  </si>
  <si>
    <t>3η ΤΡΟΠΟΠΟΙΗΣΗ</t>
  </si>
  <si>
    <t xml:space="preserve">/2021 ΑΠΟΦΑΣΗ Δ.Σ. ΑΔΑ </t>
  </si>
  <si>
    <t>ΑΝΑΚΑΤΑΣΚΕΥΗ ΓΗΠΕΔΟΥ ΚΑΛΑΘΟΣΦΑΙΡΙΣΗΣ ΔΗΜΟΤΙΚΟΥ ΣΤΑΔΙΟΥ</t>
  </si>
  <si>
    <t xml:space="preserve">ΦΙΛΟΔΗΜΟΣ ΙΙ </t>
  </si>
  <si>
    <t xml:space="preserve">          ΣΑΤΑ (π.ε.)</t>
  </si>
  <si>
    <t>64.7323.0003</t>
  </si>
  <si>
    <t>30.7323.0006</t>
  </si>
  <si>
    <t>ΣΥΝΤΗΡΗΣΗ ΔΗΜΟΤΙΚΟΥ ΦΩΤΙΣΜΟΥ ΟΔΩΝ ΠΛΑΤΕΙΩΝ &amp; ΠΑΙΔΙΚΩΝ ΧΑΡΩΝ 2022</t>
  </si>
  <si>
    <t>ΣΥΝΤΗΡΗΣΗ ΔΗΜΟΤΙΚΟΥ ΦΩΤΙΣΜΟΥ ΟΔΟΥ ΓΡ. ΛΑΜΠΡΑΚΗ ΚΑΙ ΠΡΟΑΥΛΕΙΟΥ ΑΓ. ΝΙΚΟΛΑΟΥ</t>
  </si>
  <si>
    <t>ΕΝΙΣΧΥΣΗ ΚΩΔΙΚΟΥ</t>
  </si>
  <si>
    <t>ΔΙΑΘΕΣΙΜΑ ΣΑΤΑ</t>
  </si>
  <si>
    <t>ΔΙΑΘΕΣΙΜΑ ΙΠ</t>
  </si>
  <si>
    <t>3073360013</t>
  </si>
  <si>
    <t>ΣΑΤΑ ΜΕΙΩΣΕΙΣ</t>
  </si>
  <si>
    <t>ΣΑΤΑ ΕΝΙΣΧΥΣΕΙΣ</t>
  </si>
  <si>
    <t>Ι.Π. ΕΝΙΣΧΥΣΕΙΣ</t>
  </si>
  <si>
    <t>Ι.Π. ΜΕΙΩΣΕΙΣ</t>
  </si>
  <si>
    <t>10.6261.0012</t>
  </si>
  <si>
    <t>30.7333.0006</t>
  </si>
  <si>
    <t>30.7333.0007</t>
  </si>
  <si>
    <t xml:space="preserve">ΣΑΤΑ                                 ΙΔΙΟΙ ΠΟΡΟΙ </t>
  </si>
  <si>
    <t xml:space="preserve">72.090                        214.950                                     212.960                              </t>
  </si>
  <si>
    <t>1.000                         499.000</t>
  </si>
  <si>
    <t xml:space="preserve"> ΙΔΙΟΙ ΠΟΡΟΙ                                  </t>
  </si>
  <si>
    <t xml:space="preserve">ΣΑΤΑ                               ΙΔΙΟΙ ΠΟΡΟΙ </t>
  </si>
  <si>
    <t>100                               74.300</t>
  </si>
  <si>
    <t>30.7323.0010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</si>
</sst>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/>
    <xf numFmtId="3" fontId="16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5" fillId="0" borderId="0" xfId="0" quotePrefix="1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3" fontId="4" fillId="0" borderId="1" xfId="0" quotePrefix="1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3" fontId="5" fillId="3" borderId="9" xfId="0" quotePrefix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15" fillId="3" borderId="1" xfId="0" quotePrefix="1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/>
    </xf>
    <xf numFmtId="3" fontId="5" fillId="3" borderId="7" xfId="0" quotePrefix="1" applyNumberFormat="1" applyFont="1" applyFill="1" applyBorder="1" applyAlignment="1">
      <alignment horizontal="center" vertical="center" wrapText="1"/>
    </xf>
    <xf numFmtId="3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9" fontId="15" fillId="3" borderId="1" xfId="0" quotePrefix="1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quotePrefix="1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quotePrefix="1" applyNumberFormat="1" applyFont="1" applyFill="1" applyBorder="1" applyAlignment="1">
      <alignment horizontal="right" vertical="center" wrapText="1"/>
    </xf>
    <xf numFmtId="4" fontId="2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wrapText="1"/>
    </xf>
    <xf numFmtId="4" fontId="15" fillId="0" borderId="0" xfId="0" applyNumberFormat="1" applyFont="1" applyFill="1" applyAlignment="1">
      <alignment wrapText="1"/>
    </xf>
    <xf numFmtId="4" fontId="23" fillId="0" borderId="0" xfId="0" applyNumberFormat="1" applyFont="1" applyFill="1" applyAlignment="1">
      <alignment horizontal="right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 wrapText="1"/>
    </xf>
    <xf numFmtId="4" fontId="23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right"/>
    </xf>
    <xf numFmtId="4" fontId="5" fillId="0" borderId="0" xfId="0" applyNumberFormat="1" applyFont="1" applyFill="1"/>
    <xf numFmtId="4" fontId="15" fillId="0" borderId="0" xfId="0" applyNumberFormat="1" applyFont="1" applyFill="1"/>
    <xf numFmtId="4" fontId="15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right" wrapText="1"/>
    </xf>
    <xf numFmtId="4" fontId="13" fillId="0" borderId="0" xfId="0" applyNumberFormat="1" applyFont="1" applyFill="1" applyAlignment="1">
      <alignment wrapText="1"/>
    </xf>
    <xf numFmtId="4" fontId="23" fillId="0" borderId="0" xfId="0" applyNumberFormat="1" applyFont="1" applyFill="1" applyBorder="1" applyAlignment="1">
      <alignment horizontal="right" vertical="center" wrapText="1"/>
    </xf>
    <xf numFmtId="4" fontId="15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4" fontId="5" fillId="0" borderId="0" xfId="0" applyNumberFormat="1" applyFont="1" applyFill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5" fillId="3" borderId="1" xfId="0" quotePrefix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3" fontId="5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3" fontId="15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3" fontId="1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wrapText="1"/>
    </xf>
    <xf numFmtId="4" fontId="15" fillId="4" borderId="1" xfId="0" applyNumberFormat="1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/>
    </xf>
    <xf numFmtId="0" fontId="13" fillId="4" borderId="1" xfId="0" quotePrefix="1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wrapText="1"/>
    </xf>
    <xf numFmtId="3" fontId="5" fillId="4" borderId="1" xfId="0" quotePrefix="1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center" wrapText="1"/>
    </xf>
    <xf numFmtId="3" fontId="4" fillId="4" borderId="1" xfId="0" quotePrefix="1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9" fontId="15" fillId="4" borderId="1" xfId="0" quotePrefix="1" applyNumberFormat="1" applyFont="1" applyFill="1" applyBorder="1" applyAlignment="1">
      <alignment horizontal="center" vertical="center"/>
    </xf>
    <xf numFmtId="3" fontId="15" fillId="4" borderId="1" xfId="0" quotePrefix="1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quotePrefix="1" applyFont="1" applyFill="1" applyBorder="1" applyAlignment="1">
      <alignment horizontal="center" vertical="center" wrapText="1"/>
    </xf>
    <xf numFmtId="3" fontId="5" fillId="4" borderId="7" xfId="0" quotePrefix="1" applyNumberFormat="1" applyFont="1" applyFill="1" applyBorder="1" applyAlignment="1">
      <alignment horizontal="center" vertical="center" wrapText="1"/>
    </xf>
    <xf numFmtId="0" fontId="5" fillId="4" borderId="1" xfId="0" quotePrefix="1" applyNumberFormat="1" applyFont="1" applyFill="1" applyBorder="1" applyAlignment="1">
      <alignment horizontal="center" vertical="center"/>
    </xf>
    <xf numFmtId="4" fontId="23" fillId="4" borderId="0" xfId="0" applyNumberFormat="1" applyFont="1" applyFill="1" applyBorder="1" applyAlignment="1">
      <alignment horizontal="right"/>
    </xf>
    <xf numFmtId="4" fontId="15" fillId="4" borderId="0" xfId="0" applyNumberFormat="1" applyFont="1" applyFill="1"/>
    <xf numFmtId="0" fontId="15" fillId="4" borderId="0" xfId="0" applyFont="1" applyFill="1"/>
    <xf numFmtId="3" fontId="5" fillId="4" borderId="0" xfId="0" quotePrefix="1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15" fillId="3" borderId="14" xfId="0" quotePrefix="1" applyNumberFormat="1" applyFont="1" applyFill="1" applyBorder="1" applyAlignment="1">
      <alignment horizontal="center" vertical="center" wrapText="1"/>
    </xf>
    <xf numFmtId="49" fontId="15" fillId="3" borderId="12" xfId="0" quotePrefix="1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3" fontId="5" fillId="0" borderId="14" xfId="0" quotePrefix="1" applyNumberFormat="1" applyFont="1" applyFill="1" applyBorder="1" applyAlignment="1">
      <alignment horizontal="right" vertical="center" wrapText="1"/>
    </xf>
    <xf numFmtId="3" fontId="5" fillId="0" borderId="12" xfId="0" quotePrefix="1" applyNumberFormat="1" applyFont="1" applyFill="1" applyBorder="1" applyAlignment="1">
      <alignment horizontal="right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15" fillId="0" borderId="14" xfId="0" quotePrefix="1" applyNumberFormat="1" applyFont="1" applyFill="1" applyBorder="1" applyAlignment="1">
      <alignment horizontal="center" vertical="center" wrapText="1"/>
    </xf>
    <xf numFmtId="3" fontId="15" fillId="0" borderId="12" xfId="0" quotePrefix="1" applyNumberFormat="1" applyFont="1" applyFill="1" applyBorder="1" applyAlignment="1">
      <alignment horizontal="center" vertical="center" wrapText="1"/>
    </xf>
    <xf numFmtId="3" fontId="15" fillId="3" borderId="14" xfId="0" applyNumberFormat="1" applyFont="1" applyFill="1" applyBorder="1" applyAlignment="1">
      <alignment horizontal="right" vertical="center"/>
    </xf>
    <xf numFmtId="3" fontId="15" fillId="3" borderId="12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 wrapText="1"/>
    </xf>
    <xf numFmtId="3" fontId="5" fillId="3" borderId="12" xfId="0" applyNumberFormat="1" applyFont="1" applyFill="1" applyBorder="1" applyAlignment="1">
      <alignment horizontal="right" vertical="center" wrapText="1"/>
    </xf>
    <xf numFmtId="0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15" xfId="0" quotePrefix="1" applyNumberFormat="1" applyFont="1" applyFill="1" applyBorder="1" applyAlignment="1">
      <alignment horizontal="center" vertical="center" wrapText="1"/>
    </xf>
    <xf numFmtId="49" fontId="15" fillId="0" borderId="14" xfId="0" quotePrefix="1" applyNumberFormat="1" applyFont="1" applyFill="1" applyBorder="1" applyAlignment="1">
      <alignment horizontal="center" vertical="center"/>
    </xf>
    <xf numFmtId="49" fontId="15" fillId="0" borderId="12" xfId="0" quotePrefix="1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5413" name="Line 1"/>
        <xdr:cNvSpPr>
          <a:spLocks noChangeShapeType="1"/>
        </xdr:cNvSpPr>
      </xdr:nvSpPr>
      <xdr:spPr bwMode="auto">
        <a:xfrm>
          <a:off x="114300" y="10896600"/>
          <a:ext cx="10201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49</xdr:row>
      <xdr:rowOff>0</xdr:rowOff>
    </xdr:from>
    <xdr:to>
      <xdr:col>7</xdr:col>
      <xdr:colOff>1057275</xdr:colOff>
      <xdr:row>49</xdr:row>
      <xdr:rowOff>0</xdr:rowOff>
    </xdr:to>
    <xdr:sp macro="" textlink="">
      <xdr:nvSpPr>
        <xdr:cNvPr id="15414" name="Line 2"/>
        <xdr:cNvSpPr>
          <a:spLocks noChangeShapeType="1"/>
        </xdr:cNvSpPr>
      </xdr:nvSpPr>
      <xdr:spPr bwMode="auto">
        <a:xfrm>
          <a:off x="66675" y="15906750"/>
          <a:ext cx="9667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47</xdr:row>
      <xdr:rowOff>38100</xdr:rowOff>
    </xdr:to>
    <xdr:sp macro="" textlink="">
      <xdr:nvSpPr>
        <xdr:cNvPr id="15415" name="Line 4"/>
        <xdr:cNvSpPr>
          <a:spLocks noChangeShapeType="1"/>
        </xdr:cNvSpPr>
      </xdr:nvSpPr>
      <xdr:spPr bwMode="auto">
        <a:xfrm flipV="1">
          <a:off x="0" y="1507807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zoomScale="85" zoomScaleNormal="85" workbookViewId="0">
      <pane ySplit="8" topLeftCell="A9" activePane="bottomLeft" state="frozen"/>
      <selection pane="bottomLeft" activeCell="G26" sqref="G26"/>
    </sheetView>
  </sheetViews>
  <sheetFormatPr defaultRowHeight="15" x14ac:dyDescent="0.2"/>
  <cols>
    <col min="1" max="1" width="4.42578125" style="27" customWidth="1"/>
    <col min="2" max="2" width="67.42578125" style="157" customWidth="1"/>
    <col min="3" max="3" width="14.42578125" style="50" customWidth="1"/>
    <col min="4" max="4" width="8.7109375" style="50" customWidth="1"/>
    <col min="5" max="5" width="17.5703125" style="110" hidden="1" customWidth="1"/>
    <col min="6" max="6" width="17.5703125" style="46" customWidth="1"/>
    <col min="7" max="7" width="17.5703125" style="110" customWidth="1"/>
    <col min="8" max="8" width="24.5703125" style="31" customWidth="1"/>
    <col min="9" max="13" width="18.42578125" style="84" customWidth="1"/>
    <col min="14" max="14" width="26" style="228" hidden="1" customWidth="1"/>
    <col min="15" max="15" width="21.28515625" style="228" hidden="1" customWidth="1"/>
    <col min="16" max="16" width="18.42578125" style="21" hidden="1" customWidth="1"/>
    <col min="17" max="18" width="18.42578125" style="21" customWidth="1"/>
    <col min="19" max="19" width="17.5703125" style="135" customWidth="1"/>
    <col min="20" max="20" width="18.42578125" style="21" customWidth="1"/>
    <col min="21" max="34" width="18.42578125" style="23" customWidth="1"/>
    <col min="35" max="16384" width="9.140625" style="23"/>
  </cols>
  <sheetData>
    <row r="1" spans="1:20" s="74" customFormat="1" ht="23.25" customHeight="1" x14ac:dyDescent="0.25">
      <c r="A1" s="299" t="s">
        <v>153</v>
      </c>
      <c r="B1" s="299"/>
      <c r="C1" s="299"/>
      <c r="D1" s="299"/>
      <c r="E1" s="299"/>
      <c r="F1" s="299"/>
      <c r="G1" s="299"/>
      <c r="H1" s="299"/>
      <c r="I1" s="299"/>
      <c r="J1" s="248"/>
      <c r="K1" s="248"/>
      <c r="L1" s="248"/>
      <c r="M1" s="248"/>
      <c r="N1" s="228"/>
      <c r="O1" s="228"/>
      <c r="P1" s="134"/>
      <c r="Q1" s="134"/>
      <c r="R1" s="134"/>
      <c r="S1" s="133"/>
      <c r="T1" s="134"/>
    </row>
    <row r="2" spans="1:20" s="74" customFormat="1" ht="23.25" customHeight="1" x14ac:dyDescent="0.25">
      <c r="A2" s="303" t="s">
        <v>182</v>
      </c>
      <c r="B2" s="304"/>
      <c r="C2" s="304"/>
      <c r="D2" s="304"/>
      <c r="E2" s="304"/>
      <c r="F2" s="304"/>
      <c r="G2" s="304"/>
      <c r="H2" s="304"/>
      <c r="I2" s="305"/>
      <c r="J2" s="249"/>
      <c r="K2" s="249"/>
      <c r="L2" s="249"/>
      <c r="M2" s="249"/>
      <c r="N2" s="228"/>
      <c r="O2" s="228"/>
      <c r="P2" s="134"/>
      <c r="Q2" s="134"/>
      <c r="R2" s="134"/>
      <c r="S2" s="133"/>
      <c r="T2" s="134"/>
    </row>
    <row r="3" spans="1:20" s="74" customFormat="1" ht="23.25" customHeight="1" x14ac:dyDescent="0.2">
      <c r="A3" s="299" t="s">
        <v>183</v>
      </c>
      <c r="B3" s="299"/>
      <c r="C3" s="299"/>
      <c r="D3" s="299"/>
      <c r="E3" s="299"/>
      <c r="F3" s="299"/>
      <c r="G3" s="299"/>
      <c r="H3" s="299"/>
      <c r="I3" s="299"/>
      <c r="J3" s="248"/>
      <c r="K3" s="248"/>
      <c r="L3" s="248"/>
      <c r="M3" s="248"/>
      <c r="N3" s="228"/>
      <c r="O3" s="228"/>
      <c r="P3" s="134"/>
      <c r="Q3" s="134"/>
      <c r="R3" s="134"/>
      <c r="S3" s="134"/>
      <c r="T3" s="134"/>
    </row>
    <row r="4" spans="1:20" s="28" customFormat="1" ht="30.95" customHeight="1" x14ac:dyDescent="0.2">
      <c r="A4" s="302" t="s">
        <v>0</v>
      </c>
      <c r="B4" s="301" t="s">
        <v>3</v>
      </c>
      <c r="C4" s="301" t="s">
        <v>5</v>
      </c>
      <c r="D4" s="301"/>
      <c r="E4" s="294" t="s">
        <v>31</v>
      </c>
      <c r="F4" s="300" t="s">
        <v>32</v>
      </c>
      <c r="G4" s="294" t="s">
        <v>30</v>
      </c>
      <c r="H4" s="300" t="s">
        <v>66</v>
      </c>
      <c r="I4" s="314" t="s">
        <v>154</v>
      </c>
      <c r="J4" s="250"/>
      <c r="K4" s="250"/>
      <c r="L4" s="250"/>
      <c r="M4" s="250"/>
      <c r="N4" s="200"/>
      <c r="O4" s="200"/>
      <c r="S4" s="291"/>
    </row>
    <row r="5" spans="1:20" s="21" customFormat="1" ht="18" customHeight="1" x14ac:dyDescent="0.2">
      <c r="A5" s="302"/>
      <c r="B5" s="301"/>
      <c r="C5" s="301"/>
      <c r="D5" s="301"/>
      <c r="E5" s="294"/>
      <c r="F5" s="300"/>
      <c r="G5" s="294"/>
      <c r="H5" s="300"/>
      <c r="I5" s="314"/>
      <c r="J5" s="250"/>
      <c r="K5" s="250"/>
      <c r="L5" s="250"/>
      <c r="M5" s="250"/>
      <c r="N5" s="228"/>
      <c r="O5" s="228"/>
      <c r="S5" s="291"/>
    </row>
    <row r="6" spans="1:20" s="21" customFormat="1" ht="25.5" customHeight="1" x14ac:dyDescent="0.2">
      <c r="A6" s="77"/>
      <c r="B6" s="87" t="s">
        <v>7</v>
      </c>
      <c r="C6" s="315"/>
      <c r="D6" s="315"/>
      <c r="E6" s="315"/>
      <c r="F6" s="315"/>
      <c r="G6" s="315"/>
      <c r="H6" s="315"/>
      <c r="I6" s="315"/>
      <c r="J6" s="251"/>
      <c r="K6" s="251"/>
      <c r="L6" s="251"/>
      <c r="M6" s="251"/>
      <c r="N6" s="228"/>
      <c r="O6" s="228"/>
    </row>
    <row r="7" spans="1:20" s="21" customFormat="1" ht="24.75" customHeight="1" x14ac:dyDescent="0.2">
      <c r="A7" s="77"/>
      <c r="B7" s="147" t="s">
        <v>29</v>
      </c>
      <c r="C7" s="315"/>
      <c r="D7" s="315"/>
      <c r="E7" s="315"/>
      <c r="F7" s="315"/>
      <c r="G7" s="315"/>
      <c r="H7" s="315"/>
      <c r="I7" s="315"/>
      <c r="J7" s="251"/>
      <c r="K7" s="251"/>
      <c r="L7" s="251"/>
      <c r="M7" s="251"/>
      <c r="N7" s="228"/>
      <c r="O7" s="228"/>
    </row>
    <row r="8" spans="1:20" s="24" customFormat="1" ht="37.5" customHeight="1" x14ac:dyDescent="0.2">
      <c r="A8" s="150"/>
      <c r="B8" s="69" t="s">
        <v>28</v>
      </c>
      <c r="C8" s="315"/>
      <c r="D8" s="315"/>
      <c r="E8" s="315"/>
      <c r="F8" s="315"/>
      <c r="G8" s="315"/>
      <c r="H8" s="315"/>
      <c r="I8" s="315"/>
      <c r="J8" s="251" t="s">
        <v>195</v>
      </c>
      <c r="K8" s="251" t="s">
        <v>196</v>
      </c>
      <c r="L8" s="251" t="s">
        <v>198</v>
      </c>
      <c r="M8" s="251" t="s">
        <v>197</v>
      </c>
      <c r="N8" s="229" t="s">
        <v>192</v>
      </c>
      <c r="O8" s="229" t="s">
        <v>193</v>
      </c>
      <c r="P8" s="25" t="s">
        <v>191</v>
      </c>
      <c r="Q8" s="25"/>
      <c r="R8" s="25"/>
      <c r="S8" s="25"/>
      <c r="T8" s="25"/>
    </row>
    <row r="9" spans="1:20" s="94" customFormat="1" ht="43.5" customHeight="1" x14ac:dyDescent="0.2">
      <c r="A9" s="185">
        <v>1</v>
      </c>
      <c r="B9" s="186" t="s">
        <v>115</v>
      </c>
      <c r="C9" s="321" t="s">
        <v>158</v>
      </c>
      <c r="D9" s="321"/>
      <c r="E9" s="188" t="s">
        <v>159</v>
      </c>
      <c r="F9" s="184" t="s">
        <v>203</v>
      </c>
      <c r="G9" s="189" t="s">
        <v>126</v>
      </c>
      <c r="H9" s="183">
        <v>500000</v>
      </c>
      <c r="I9" s="183">
        <f>72090+214950</f>
        <v>287040</v>
      </c>
      <c r="J9" s="252">
        <v>47710</v>
      </c>
      <c r="K9" s="252"/>
      <c r="L9" s="252"/>
      <c r="M9" s="252"/>
      <c r="N9" s="244">
        <v>47710</v>
      </c>
      <c r="O9" s="245"/>
      <c r="P9" s="246"/>
      <c r="Q9" s="137"/>
      <c r="R9" s="137"/>
      <c r="S9" s="136"/>
      <c r="T9" s="137"/>
    </row>
    <row r="10" spans="1:20" s="95" customFormat="1" ht="48.75" customHeight="1" x14ac:dyDescent="0.2">
      <c r="A10" s="93">
        <v>2</v>
      </c>
      <c r="B10" s="96" t="s">
        <v>25</v>
      </c>
      <c r="C10" s="322" t="s">
        <v>157</v>
      </c>
      <c r="D10" s="322"/>
      <c r="E10" s="107" t="s">
        <v>160</v>
      </c>
      <c r="F10" s="79" t="s">
        <v>132</v>
      </c>
      <c r="G10" s="111" t="s">
        <v>105</v>
      </c>
      <c r="H10" s="98">
        <v>1520000</v>
      </c>
      <c r="I10" s="98">
        <v>520000</v>
      </c>
      <c r="J10" s="253"/>
      <c r="K10" s="253"/>
      <c r="L10" s="253"/>
      <c r="M10" s="253"/>
      <c r="N10" s="244"/>
      <c r="O10" s="244"/>
      <c r="P10" s="34"/>
      <c r="Q10" s="39"/>
      <c r="R10" s="39"/>
      <c r="S10" s="136"/>
      <c r="T10" s="39"/>
    </row>
    <row r="11" spans="1:20" s="80" customFormat="1" ht="17.25" customHeight="1" x14ac:dyDescent="0.2">
      <c r="A11" s="342">
        <v>3</v>
      </c>
      <c r="B11" s="344" t="s">
        <v>118</v>
      </c>
      <c r="C11" s="295" t="s">
        <v>109</v>
      </c>
      <c r="D11" s="295"/>
      <c r="E11" s="111" t="s">
        <v>136</v>
      </c>
      <c r="F11" s="85">
        <v>1000</v>
      </c>
      <c r="G11" s="111" t="s">
        <v>127</v>
      </c>
      <c r="H11" s="346">
        <v>74400</v>
      </c>
      <c r="I11" s="346">
        <f>11400-10400</f>
        <v>1000</v>
      </c>
      <c r="J11" s="254"/>
      <c r="K11" s="254"/>
      <c r="L11" s="254"/>
      <c r="M11" s="254"/>
      <c r="N11" s="255"/>
      <c r="O11" s="255"/>
      <c r="P11" s="230"/>
      <c r="Q11" s="70"/>
      <c r="R11" s="70"/>
      <c r="S11" s="138"/>
      <c r="T11" s="70"/>
    </row>
    <row r="12" spans="1:20" s="80" customFormat="1" ht="17.25" customHeight="1" x14ac:dyDescent="0.2">
      <c r="A12" s="343"/>
      <c r="B12" s="345"/>
      <c r="C12" s="296" t="s">
        <v>21</v>
      </c>
      <c r="D12" s="297"/>
      <c r="E12" s="111"/>
      <c r="F12" s="85">
        <v>73400</v>
      </c>
      <c r="G12" s="111"/>
      <c r="H12" s="347"/>
      <c r="I12" s="347"/>
      <c r="J12" s="254"/>
      <c r="K12" s="254"/>
      <c r="L12" s="254"/>
      <c r="M12" s="254"/>
      <c r="N12" s="255"/>
      <c r="O12" s="255"/>
      <c r="P12" s="230"/>
      <c r="Q12" s="70"/>
      <c r="R12" s="70"/>
      <c r="S12" s="138"/>
      <c r="T12" s="70"/>
    </row>
    <row r="13" spans="1:20" s="80" customFormat="1" ht="31.5" customHeight="1" x14ac:dyDescent="0.2">
      <c r="A13" s="93">
        <v>4</v>
      </c>
      <c r="B13" s="88" t="s">
        <v>119</v>
      </c>
      <c r="C13" s="295" t="s">
        <v>206</v>
      </c>
      <c r="D13" s="295"/>
      <c r="E13" s="111" t="s">
        <v>136</v>
      </c>
      <c r="F13" s="79" t="s">
        <v>207</v>
      </c>
      <c r="G13" s="111" t="s">
        <v>128</v>
      </c>
      <c r="H13" s="97">
        <v>74400</v>
      </c>
      <c r="I13" s="89">
        <f>24800-24700</f>
        <v>100</v>
      </c>
      <c r="J13" s="254"/>
      <c r="K13" s="254"/>
      <c r="L13" s="254"/>
      <c r="M13" s="254"/>
      <c r="N13" s="255"/>
      <c r="O13" s="255"/>
      <c r="P13" s="230"/>
      <c r="Q13" s="70"/>
      <c r="R13" s="70"/>
      <c r="S13" s="138"/>
      <c r="T13" s="70"/>
    </row>
    <row r="14" spans="1:20" s="80" customFormat="1" ht="20.25" customHeight="1" x14ac:dyDescent="0.2">
      <c r="A14" s="93">
        <v>5</v>
      </c>
      <c r="B14" s="88" t="s">
        <v>79</v>
      </c>
      <c r="C14" s="295" t="s">
        <v>21</v>
      </c>
      <c r="D14" s="295"/>
      <c r="E14" s="109"/>
      <c r="F14" s="65">
        <v>50000</v>
      </c>
      <c r="G14" s="56" t="s">
        <v>199</v>
      </c>
      <c r="H14" s="92">
        <v>50000</v>
      </c>
      <c r="I14" s="254">
        <f>16200+16800</f>
        <v>33000</v>
      </c>
      <c r="J14" s="254"/>
      <c r="K14" s="254"/>
      <c r="L14" s="254"/>
      <c r="M14" s="254"/>
      <c r="N14" s="255"/>
      <c r="O14" s="255">
        <v>16800</v>
      </c>
      <c r="P14" s="231"/>
      <c r="Q14" s="70"/>
      <c r="R14" s="70"/>
      <c r="S14" s="127"/>
      <c r="T14" s="70"/>
    </row>
    <row r="15" spans="1:20" s="80" customFormat="1" ht="20.25" customHeight="1" x14ac:dyDescent="0.2">
      <c r="A15" s="185">
        <v>6</v>
      </c>
      <c r="B15" s="192" t="s">
        <v>141</v>
      </c>
      <c r="C15" s="319" t="s">
        <v>21</v>
      </c>
      <c r="D15" s="320"/>
      <c r="E15" s="193" t="s">
        <v>136</v>
      </c>
      <c r="F15" s="243">
        <v>24800</v>
      </c>
      <c r="G15" s="195" t="s">
        <v>142</v>
      </c>
      <c r="H15" s="196">
        <v>24800</v>
      </c>
      <c r="I15" s="197">
        <v>0</v>
      </c>
      <c r="J15" s="254">
        <v>24800</v>
      </c>
      <c r="K15" s="254"/>
      <c r="L15" s="254"/>
      <c r="M15" s="254"/>
      <c r="N15" s="255">
        <v>24800</v>
      </c>
      <c r="O15" s="255"/>
      <c r="P15" s="230"/>
      <c r="Q15" s="70"/>
      <c r="R15" s="70"/>
      <c r="S15" s="127"/>
      <c r="T15" s="70"/>
    </row>
    <row r="16" spans="1:20" s="80" customFormat="1" ht="38.25" x14ac:dyDescent="0.2">
      <c r="A16" s="93">
        <v>7</v>
      </c>
      <c r="B16" s="88" t="s">
        <v>150</v>
      </c>
      <c r="C16" s="296" t="s">
        <v>148</v>
      </c>
      <c r="D16" s="297"/>
      <c r="E16" s="109" t="s">
        <v>151</v>
      </c>
      <c r="F16" s="65">
        <v>335000</v>
      </c>
      <c r="G16" s="56" t="s">
        <v>149</v>
      </c>
      <c r="H16" s="92">
        <v>335000</v>
      </c>
      <c r="I16" s="89">
        <v>335000</v>
      </c>
      <c r="J16" s="254"/>
      <c r="K16" s="254"/>
      <c r="L16" s="254"/>
      <c r="M16" s="254"/>
      <c r="N16" s="255"/>
      <c r="O16" s="255"/>
      <c r="P16" s="230"/>
      <c r="Q16" s="70"/>
      <c r="R16" s="70"/>
      <c r="S16" s="127"/>
      <c r="T16" s="70"/>
    </row>
    <row r="17" spans="1:20" s="80" customFormat="1" ht="21" customHeight="1" x14ac:dyDescent="0.2">
      <c r="A17" s="246">
        <v>8</v>
      </c>
      <c r="B17" s="278" t="s">
        <v>165</v>
      </c>
      <c r="C17" s="306" t="s">
        <v>21</v>
      </c>
      <c r="D17" s="307"/>
      <c r="E17" s="275"/>
      <c r="F17" s="279">
        <v>150000</v>
      </c>
      <c r="G17" s="280" t="s">
        <v>167</v>
      </c>
      <c r="H17" s="277">
        <v>150000</v>
      </c>
      <c r="I17" s="254">
        <v>5000</v>
      </c>
      <c r="J17" s="254"/>
      <c r="K17" s="254"/>
      <c r="L17" s="254"/>
      <c r="M17" s="254"/>
      <c r="N17" s="255"/>
      <c r="O17" s="255">
        <f>5000-I17</f>
        <v>0</v>
      </c>
      <c r="P17" s="231"/>
      <c r="Q17" s="70"/>
      <c r="R17" s="70"/>
      <c r="S17" s="127"/>
      <c r="T17" s="70"/>
    </row>
    <row r="18" spans="1:20" ht="18" x14ac:dyDescent="0.2">
      <c r="A18" s="26"/>
      <c r="B18" s="154"/>
      <c r="C18" s="292"/>
      <c r="D18" s="292"/>
      <c r="E18" s="292"/>
      <c r="F18" s="292"/>
      <c r="G18" s="292"/>
      <c r="H18" s="71">
        <f>SUM(H9:H17)</f>
        <v>2728600</v>
      </c>
      <c r="I18" s="81">
        <f>SUM(I9:I17)</f>
        <v>1181140</v>
      </c>
      <c r="J18" s="256"/>
      <c r="K18" s="256"/>
      <c r="L18" s="256"/>
      <c r="M18" s="256"/>
      <c r="N18" s="257"/>
      <c r="O18" s="257"/>
      <c r="P18" s="233"/>
      <c r="S18" s="21"/>
    </row>
    <row r="19" spans="1:20" s="75" customFormat="1" ht="24.75" customHeight="1" x14ac:dyDescent="0.25">
      <c r="A19" s="77"/>
      <c r="B19" s="69" t="s">
        <v>27</v>
      </c>
      <c r="C19" s="292"/>
      <c r="D19" s="292"/>
      <c r="E19" s="292"/>
      <c r="F19" s="292"/>
      <c r="G19" s="292"/>
      <c r="H19" s="292"/>
      <c r="I19" s="292"/>
      <c r="J19" s="258"/>
      <c r="K19" s="258"/>
      <c r="L19" s="258"/>
      <c r="M19" s="258"/>
      <c r="N19" s="259"/>
      <c r="O19" s="259"/>
      <c r="P19" s="234"/>
      <c r="Q19" s="141"/>
      <c r="R19" s="141"/>
      <c r="S19" s="141"/>
      <c r="T19" s="141"/>
    </row>
    <row r="20" spans="1:20" s="35" customFormat="1" ht="29.25" customHeight="1" x14ac:dyDescent="0.2">
      <c r="A20" s="88">
        <v>1</v>
      </c>
      <c r="B20" s="96" t="s">
        <v>61</v>
      </c>
      <c r="C20" s="295" t="s">
        <v>109</v>
      </c>
      <c r="D20" s="295"/>
      <c r="E20" s="109" t="s">
        <v>136</v>
      </c>
      <c r="F20" s="158">
        <v>0</v>
      </c>
      <c r="G20" s="56" t="s">
        <v>68</v>
      </c>
      <c r="H20" s="92">
        <v>0</v>
      </c>
      <c r="I20" s="98">
        <v>0</v>
      </c>
      <c r="J20" s="253"/>
      <c r="K20" s="253"/>
      <c r="L20" s="253"/>
      <c r="M20" s="253"/>
      <c r="N20" s="260"/>
      <c r="O20" s="260"/>
      <c r="P20" s="235"/>
      <c r="Q20" s="102"/>
      <c r="R20" s="102"/>
      <c r="S20" s="127"/>
      <c r="T20" s="102"/>
    </row>
    <row r="21" spans="1:20" s="35" customFormat="1" ht="29.25" customHeight="1" x14ac:dyDescent="0.2">
      <c r="A21" s="179">
        <v>2</v>
      </c>
      <c r="B21" s="186" t="s">
        <v>173</v>
      </c>
      <c r="C21" s="319" t="s">
        <v>109</v>
      </c>
      <c r="D21" s="320"/>
      <c r="E21" s="193" t="s">
        <v>136</v>
      </c>
      <c r="F21" s="194">
        <v>0</v>
      </c>
      <c r="G21" s="195" t="s">
        <v>181</v>
      </c>
      <c r="H21" s="196">
        <v>0</v>
      </c>
      <c r="I21" s="181">
        <v>0</v>
      </c>
      <c r="J21" s="253">
        <v>2437</v>
      </c>
      <c r="K21" s="253"/>
      <c r="L21" s="253"/>
      <c r="M21" s="253"/>
      <c r="N21" s="260"/>
      <c r="O21" s="260"/>
      <c r="P21" s="235"/>
      <c r="Q21" s="102"/>
      <c r="R21" s="102"/>
      <c r="S21" s="127"/>
      <c r="T21" s="102"/>
    </row>
    <row r="22" spans="1:20" s="35" customFormat="1" ht="29.25" customHeight="1" x14ac:dyDescent="0.2">
      <c r="A22" s="179">
        <v>3</v>
      </c>
      <c r="B22" s="186" t="s">
        <v>189</v>
      </c>
      <c r="C22" s="319" t="s">
        <v>202</v>
      </c>
      <c r="D22" s="320"/>
      <c r="E22" s="193" t="s">
        <v>136</v>
      </c>
      <c r="F22" s="194" t="s">
        <v>204</v>
      </c>
      <c r="G22" s="195" t="s">
        <v>200</v>
      </c>
      <c r="H22" s="196">
        <v>500000</v>
      </c>
      <c r="I22" s="181">
        <v>1000</v>
      </c>
      <c r="J22" s="253"/>
      <c r="K22" s="253">
        <v>1000</v>
      </c>
      <c r="L22" s="253"/>
      <c r="M22" s="253"/>
      <c r="N22" s="260">
        <f>2437-I22</f>
        <v>1437</v>
      </c>
      <c r="O22" s="260"/>
      <c r="P22" s="235"/>
      <c r="Q22" s="102"/>
      <c r="R22" s="102"/>
      <c r="S22" s="127"/>
      <c r="T22" s="102"/>
    </row>
    <row r="23" spans="1:20" s="35" customFormat="1" ht="25.5" customHeight="1" x14ac:dyDescent="0.2">
      <c r="A23" s="325">
        <v>4</v>
      </c>
      <c r="B23" s="327" t="s">
        <v>190</v>
      </c>
      <c r="C23" s="319" t="s">
        <v>109</v>
      </c>
      <c r="D23" s="320"/>
      <c r="E23" s="193"/>
      <c r="F23" s="194">
        <v>70800</v>
      </c>
      <c r="G23" s="329" t="s">
        <v>201</v>
      </c>
      <c r="H23" s="350">
        <v>74400</v>
      </c>
      <c r="I23" s="352">
        <v>74400</v>
      </c>
      <c r="J23" s="253"/>
      <c r="K23" s="253">
        <v>70800</v>
      </c>
      <c r="L23" s="253"/>
      <c r="M23" s="253">
        <v>3600</v>
      </c>
      <c r="N23" s="260"/>
      <c r="O23" s="260"/>
      <c r="P23" s="236">
        <f>I23</f>
        <v>74400</v>
      </c>
      <c r="Q23" s="102"/>
      <c r="R23" s="102"/>
      <c r="S23" s="127"/>
      <c r="T23" s="102"/>
    </row>
    <row r="24" spans="1:20" s="35" customFormat="1" ht="27.75" customHeight="1" x14ac:dyDescent="0.2">
      <c r="A24" s="326"/>
      <c r="B24" s="328"/>
      <c r="C24" s="319" t="s">
        <v>21</v>
      </c>
      <c r="D24" s="320"/>
      <c r="E24" s="193"/>
      <c r="F24" s="194">
        <f>74400-F23</f>
        <v>3600</v>
      </c>
      <c r="G24" s="330"/>
      <c r="H24" s="351"/>
      <c r="I24" s="353"/>
      <c r="J24" s="253"/>
      <c r="K24" s="253"/>
      <c r="L24" s="253"/>
      <c r="M24" s="253"/>
      <c r="N24" s="260"/>
      <c r="O24" s="260"/>
      <c r="P24" s="236"/>
      <c r="Q24" s="102"/>
      <c r="R24" s="102"/>
      <c r="S24" s="127"/>
      <c r="T24" s="102"/>
    </row>
    <row r="25" spans="1:20" s="35" customFormat="1" ht="31.5" customHeight="1" x14ac:dyDescent="0.2">
      <c r="A25" s="88">
        <v>5</v>
      </c>
      <c r="B25" s="96" t="s">
        <v>143</v>
      </c>
      <c r="C25" s="295" t="s">
        <v>172</v>
      </c>
      <c r="D25" s="295"/>
      <c r="E25" s="109" t="s">
        <v>136</v>
      </c>
      <c r="F25" s="158" t="s">
        <v>161</v>
      </c>
      <c r="G25" s="56" t="s">
        <v>144</v>
      </c>
      <c r="H25" s="92">
        <v>1240000</v>
      </c>
      <c r="I25" s="98">
        <v>315270</v>
      </c>
      <c r="J25" s="253"/>
      <c r="K25" s="253"/>
      <c r="L25" s="253"/>
      <c r="M25" s="253"/>
      <c r="N25" s="260"/>
      <c r="O25" s="260"/>
      <c r="P25" s="235"/>
      <c r="Q25" s="102"/>
      <c r="R25" s="102"/>
      <c r="S25" s="127"/>
      <c r="T25" s="102"/>
    </row>
    <row r="26" spans="1:20" s="35" customFormat="1" ht="31.5" customHeight="1" x14ac:dyDescent="0.2">
      <c r="A26" s="88">
        <v>6</v>
      </c>
      <c r="B26" s="96" t="s">
        <v>174</v>
      </c>
      <c r="C26" s="296" t="s">
        <v>21</v>
      </c>
      <c r="D26" s="297"/>
      <c r="E26" s="109"/>
      <c r="F26" s="158">
        <v>200000</v>
      </c>
      <c r="G26" s="56" t="s">
        <v>208</v>
      </c>
      <c r="H26" s="92">
        <v>200000</v>
      </c>
      <c r="I26" s="253">
        <v>1000</v>
      </c>
      <c r="J26" s="253"/>
      <c r="K26" s="253"/>
      <c r="L26" s="253"/>
      <c r="M26" s="253"/>
      <c r="N26" s="260"/>
      <c r="O26" s="260">
        <f>1000-I26</f>
        <v>0</v>
      </c>
      <c r="P26" s="236"/>
      <c r="Q26" s="102"/>
      <c r="R26" s="102"/>
      <c r="S26" s="127"/>
      <c r="T26" s="102"/>
    </row>
    <row r="27" spans="1:20" s="75" customFormat="1" ht="20.100000000000001" customHeight="1" x14ac:dyDescent="0.25">
      <c r="A27" s="76"/>
      <c r="B27" s="155"/>
      <c r="C27" s="318"/>
      <c r="D27" s="318"/>
      <c r="E27" s="318"/>
      <c r="F27" s="318"/>
      <c r="G27" s="318"/>
      <c r="H27" s="72">
        <f>SUM(H20:H26)</f>
        <v>2014400</v>
      </c>
      <c r="I27" s="82">
        <f>SUM(I20:I26)</f>
        <v>391670</v>
      </c>
      <c r="J27" s="261"/>
      <c r="K27" s="261"/>
      <c r="L27" s="261"/>
      <c r="M27" s="261"/>
      <c r="N27" s="262"/>
      <c r="O27" s="259"/>
      <c r="P27" s="234"/>
      <c r="Q27" s="141"/>
      <c r="R27" s="141"/>
      <c r="S27" s="141"/>
      <c r="T27" s="141"/>
    </row>
    <row r="28" spans="1:20" s="30" customFormat="1" ht="18" x14ac:dyDescent="0.2">
      <c r="A28" s="151"/>
      <c r="B28" s="69" t="s">
        <v>83</v>
      </c>
      <c r="C28" s="318"/>
      <c r="D28" s="318"/>
      <c r="E28" s="318"/>
      <c r="F28" s="318"/>
      <c r="G28" s="318"/>
      <c r="H28" s="318"/>
      <c r="I28" s="318"/>
      <c r="J28" s="263"/>
      <c r="K28" s="263"/>
      <c r="L28" s="263"/>
      <c r="M28" s="263"/>
      <c r="N28" s="264"/>
      <c r="O28" s="264"/>
      <c r="P28" s="237"/>
      <c r="Q28" s="142"/>
      <c r="R28" s="142"/>
      <c r="S28" s="142"/>
      <c r="T28" s="142"/>
    </row>
    <row r="29" spans="1:20" s="30" customFormat="1" ht="19.5" customHeight="1" x14ac:dyDescent="0.2">
      <c r="A29" s="151"/>
      <c r="B29" s="69" t="s">
        <v>15</v>
      </c>
      <c r="C29" s="318"/>
      <c r="D29" s="318"/>
      <c r="E29" s="318"/>
      <c r="F29" s="318"/>
      <c r="G29" s="318"/>
      <c r="H29" s="318"/>
      <c r="I29" s="318"/>
      <c r="J29" s="263"/>
      <c r="K29" s="263"/>
      <c r="L29" s="263"/>
      <c r="M29" s="263"/>
      <c r="N29" s="264"/>
      <c r="O29" s="264"/>
      <c r="P29" s="237"/>
      <c r="Q29" s="142"/>
      <c r="R29" s="142"/>
      <c r="S29" s="142"/>
      <c r="T29" s="142"/>
    </row>
    <row r="30" spans="1:20" s="176" customFormat="1" ht="19.5" customHeight="1" x14ac:dyDescent="0.2">
      <c r="A30" s="90">
        <v>1</v>
      </c>
      <c r="B30" s="96" t="s">
        <v>175</v>
      </c>
      <c r="C30" s="354" t="s">
        <v>21</v>
      </c>
      <c r="D30" s="355"/>
      <c r="E30" s="174"/>
      <c r="F30" s="55">
        <v>100000</v>
      </c>
      <c r="G30" s="55" t="s">
        <v>194</v>
      </c>
      <c r="H30" s="55">
        <v>100000</v>
      </c>
      <c r="I30" s="198">
        <v>5000</v>
      </c>
      <c r="J30" s="265"/>
      <c r="K30" s="265"/>
      <c r="L30" s="265"/>
      <c r="M30" s="265">
        <v>4000</v>
      </c>
      <c r="N30" s="266"/>
      <c r="O30" s="266"/>
      <c r="P30" s="238">
        <v>4000</v>
      </c>
      <c r="Q30" s="175"/>
      <c r="R30" s="175"/>
      <c r="S30" s="175"/>
      <c r="T30" s="175"/>
    </row>
    <row r="31" spans="1:20" s="176" customFormat="1" ht="19.5" customHeight="1" x14ac:dyDescent="0.2">
      <c r="A31" s="173"/>
      <c r="B31" s="96"/>
      <c r="C31" s="354"/>
      <c r="D31" s="355"/>
      <c r="E31" s="174"/>
      <c r="F31" s="55"/>
      <c r="G31" s="122"/>
      <c r="H31" s="177">
        <f>SUM(H30)</f>
        <v>100000</v>
      </c>
      <c r="I31" s="177">
        <f>SUM(I30)</f>
        <v>5000</v>
      </c>
      <c r="J31" s="267"/>
      <c r="K31" s="267"/>
      <c r="L31" s="267"/>
      <c r="M31" s="267"/>
      <c r="N31" s="266"/>
      <c r="O31" s="266"/>
      <c r="P31" s="238"/>
      <c r="Q31" s="175"/>
      <c r="R31" s="175"/>
      <c r="S31" s="175"/>
      <c r="T31" s="175"/>
    </row>
    <row r="32" spans="1:20" x14ac:dyDescent="0.2">
      <c r="A32" s="77"/>
      <c r="B32" s="154"/>
      <c r="C32" s="316"/>
      <c r="D32" s="317"/>
      <c r="E32" s="162"/>
      <c r="F32" s="163"/>
      <c r="G32" s="162"/>
      <c r="H32" s="164"/>
      <c r="I32" s="165"/>
      <c r="J32" s="268"/>
      <c r="K32" s="268"/>
      <c r="L32" s="268"/>
      <c r="M32" s="268"/>
      <c r="N32" s="257"/>
      <c r="O32" s="257"/>
      <c r="P32" s="233"/>
    </row>
    <row r="33" spans="1:20" s="30" customFormat="1" ht="18" x14ac:dyDescent="0.2">
      <c r="A33" s="151"/>
      <c r="B33" s="69" t="s">
        <v>84</v>
      </c>
      <c r="C33" s="323"/>
      <c r="D33" s="323"/>
      <c r="E33" s="323"/>
      <c r="F33" s="323"/>
      <c r="G33" s="323"/>
      <c r="H33" s="323"/>
      <c r="I33" s="323"/>
      <c r="J33" s="269"/>
      <c r="K33" s="269"/>
      <c r="L33" s="269"/>
      <c r="M33" s="269"/>
      <c r="N33" s="264"/>
      <c r="O33" s="264"/>
      <c r="P33" s="237"/>
      <c r="Q33" s="142"/>
      <c r="R33" s="142"/>
      <c r="S33" s="142"/>
      <c r="T33" s="142"/>
    </row>
    <row r="34" spans="1:20" s="25" customFormat="1" ht="18" x14ac:dyDescent="0.2">
      <c r="A34" s="151"/>
      <c r="B34" s="69" t="s">
        <v>85</v>
      </c>
      <c r="C34" s="323"/>
      <c r="D34" s="323"/>
      <c r="E34" s="323"/>
      <c r="F34" s="323"/>
      <c r="G34" s="323"/>
      <c r="H34" s="323"/>
      <c r="I34" s="323"/>
      <c r="J34" s="269"/>
      <c r="K34" s="269"/>
      <c r="L34" s="269"/>
      <c r="M34" s="269"/>
      <c r="N34" s="270"/>
      <c r="O34" s="270"/>
      <c r="P34" s="239"/>
    </row>
    <row r="35" spans="1:20" s="80" customFormat="1" ht="39" customHeight="1" x14ac:dyDescent="0.2">
      <c r="A35" s="90">
        <v>1</v>
      </c>
      <c r="B35" s="88" t="s">
        <v>106</v>
      </c>
      <c r="C35" s="295" t="s">
        <v>51</v>
      </c>
      <c r="D35" s="295"/>
      <c r="E35" s="109"/>
      <c r="F35" s="65">
        <v>350000</v>
      </c>
      <c r="G35" s="56" t="s">
        <v>77</v>
      </c>
      <c r="H35" s="92">
        <v>350000</v>
      </c>
      <c r="I35" s="89">
        <v>100</v>
      </c>
      <c r="J35" s="254"/>
      <c r="K35" s="254"/>
      <c r="L35" s="254"/>
      <c r="M35" s="254"/>
      <c r="N35" s="255"/>
      <c r="O35" s="255"/>
      <c r="P35" s="230"/>
      <c r="Q35" s="70"/>
      <c r="R35" s="70"/>
      <c r="S35" s="127"/>
      <c r="T35" s="70"/>
    </row>
    <row r="36" spans="1:20" s="80" customFormat="1" ht="28.5" customHeight="1" x14ac:dyDescent="0.2">
      <c r="A36" s="90">
        <v>2</v>
      </c>
      <c r="B36" s="88" t="s">
        <v>62</v>
      </c>
      <c r="C36" s="295" t="s">
        <v>21</v>
      </c>
      <c r="D36" s="298"/>
      <c r="E36" s="56"/>
      <c r="F36" s="172">
        <v>150000</v>
      </c>
      <c r="G36" s="56" t="s">
        <v>69</v>
      </c>
      <c r="H36" s="92">
        <v>150000</v>
      </c>
      <c r="I36" s="89">
        <v>100</v>
      </c>
      <c r="J36" s="254"/>
      <c r="K36" s="254"/>
      <c r="L36" s="254"/>
      <c r="M36" s="254"/>
      <c r="N36" s="255"/>
      <c r="O36" s="255"/>
      <c r="P36" s="230"/>
      <c r="Q36" s="70"/>
      <c r="R36" s="70"/>
      <c r="S36" s="127"/>
      <c r="T36" s="70"/>
    </row>
    <row r="37" spans="1:20" s="80" customFormat="1" ht="30" customHeight="1" x14ac:dyDescent="0.2">
      <c r="A37" s="90">
        <v>3</v>
      </c>
      <c r="B37" s="88" t="s">
        <v>131</v>
      </c>
      <c r="C37" s="295" t="s">
        <v>21</v>
      </c>
      <c r="D37" s="295"/>
      <c r="E37" s="109" t="s">
        <v>136</v>
      </c>
      <c r="F37" s="65">
        <v>200000</v>
      </c>
      <c r="G37" s="56" t="s">
        <v>130</v>
      </c>
      <c r="H37" s="92">
        <v>200000</v>
      </c>
      <c r="I37" s="89">
        <v>100</v>
      </c>
      <c r="J37" s="254"/>
      <c r="K37" s="254"/>
      <c r="L37" s="254"/>
      <c r="M37" s="254"/>
      <c r="N37" s="266"/>
      <c r="O37" s="255"/>
      <c r="P37" s="230"/>
      <c r="Q37" s="70"/>
      <c r="R37" s="70"/>
      <c r="S37" s="127"/>
      <c r="T37" s="70"/>
    </row>
    <row r="38" spans="1:20" s="80" customFormat="1" ht="40.5" customHeight="1" x14ac:dyDescent="0.2">
      <c r="A38" s="90">
        <v>4</v>
      </c>
      <c r="B38" s="88" t="s">
        <v>123</v>
      </c>
      <c r="C38" s="295" t="s">
        <v>122</v>
      </c>
      <c r="D38" s="298"/>
      <c r="E38" s="109"/>
      <c r="F38" s="65">
        <v>1120803.47</v>
      </c>
      <c r="G38" s="56" t="s">
        <v>125</v>
      </c>
      <c r="H38" s="92">
        <v>1120803</v>
      </c>
      <c r="I38" s="89">
        <v>1120803</v>
      </c>
      <c r="J38" s="254"/>
      <c r="K38" s="254"/>
      <c r="L38" s="254"/>
      <c r="M38" s="254"/>
      <c r="N38" s="255"/>
      <c r="O38" s="255"/>
      <c r="P38" s="230"/>
      <c r="Q38" s="70"/>
      <c r="R38" s="70"/>
      <c r="S38" s="127"/>
      <c r="T38" s="70"/>
    </row>
    <row r="39" spans="1:20" s="30" customFormat="1" ht="20.25" x14ac:dyDescent="0.2">
      <c r="A39" s="152"/>
      <c r="B39" s="156"/>
      <c r="C39" s="324" t="s">
        <v>53</v>
      </c>
      <c r="D39" s="324"/>
      <c r="E39" s="324"/>
      <c r="F39" s="324"/>
      <c r="G39" s="324"/>
      <c r="H39" s="71">
        <f>SUM(H35:H38)</f>
        <v>1820803</v>
      </c>
      <c r="I39" s="82">
        <f>SUM(I35:I38)</f>
        <v>1121103</v>
      </c>
      <c r="J39" s="261"/>
      <c r="K39" s="261"/>
      <c r="L39" s="261"/>
      <c r="M39" s="261"/>
      <c r="N39" s="264"/>
      <c r="O39" s="264"/>
      <c r="P39" s="237"/>
      <c r="Q39" s="142"/>
      <c r="R39" s="142"/>
      <c r="S39" s="142"/>
      <c r="T39" s="142"/>
    </row>
    <row r="40" spans="1:20" s="21" customFormat="1" ht="27" customHeight="1" x14ac:dyDescent="0.2">
      <c r="A40" s="77"/>
      <c r="B40" s="147" t="s">
        <v>86</v>
      </c>
      <c r="C40" s="324"/>
      <c r="D40" s="324"/>
      <c r="E40" s="324"/>
      <c r="F40" s="324"/>
      <c r="G40" s="324"/>
      <c r="H40" s="324"/>
      <c r="I40" s="324"/>
      <c r="J40" s="271"/>
      <c r="K40" s="271"/>
      <c r="L40" s="271"/>
      <c r="M40" s="271"/>
      <c r="N40" s="257"/>
      <c r="O40" s="257"/>
      <c r="P40" s="233"/>
    </row>
    <row r="41" spans="1:20" s="80" customFormat="1" ht="25.5" customHeight="1" x14ac:dyDescent="0.2">
      <c r="A41" s="64">
        <v>1</v>
      </c>
      <c r="B41" s="88" t="s">
        <v>152</v>
      </c>
      <c r="C41" s="295" t="s">
        <v>21</v>
      </c>
      <c r="D41" s="295"/>
      <c r="E41" s="124"/>
      <c r="F41" s="85">
        <v>50000</v>
      </c>
      <c r="G41" s="111" t="s">
        <v>168</v>
      </c>
      <c r="H41" s="97">
        <v>50000</v>
      </c>
      <c r="I41" s="197">
        <v>5000</v>
      </c>
      <c r="J41" s="254"/>
      <c r="K41" s="254"/>
      <c r="L41" s="254"/>
      <c r="M41" s="254">
        <v>4000</v>
      </c>
      <c r="N41" s="255"/>
      <c r="O41" s="255"/>
      <c r="P41" s="230">
        <v>4000</v>
      </c>
      <c r="Q41" s="70"/>
      <c r="R41" s="70"/>
      <c r="S41" s="138"/>
      <c r="T41" s="70"/>
    </row>
    <row r="42" spans="1:20" ht="23.25" customHeight="1" x14ac:dyDescent="0.2">
      <c r="A42" s="52"/>
      <c r="B42" s="154"/>
      <c r="C42" s="331" t="s">
        <v>64</v>
      </c>
      <c r="D42" s="331"/>
      <c r="E42" s="331"/>
      <c r="F42" s="331"/>
      <c r="G42" s="331"/>
      <c r="H42" s="73">
        <f>H41+H39+H27+H18+H31</f>
        <v>6713803</v>
      </c>
      <c r="I42" s="83">
        <f>I41+I39+I27+I18+I31</f>
        <v>2703913</v>
      </c>
      <c r="J42" s="272"/>
      <c r="K42" s="272"/>
      <c r="L42" s="272"/>
      <c r="M42" s="272"/>
      <c r="N42" s="257"/>
      <c r="O42" s="257"/>
      <c r="P42" s="233"/>
      <c r="S42" s="21"/>
    </row>
    <row r="43" spans="1:20" s="78" customFormat="1" ht="27.75" customHeight="1" x14ac:dyDescent="0.2">
      <c r="A43" s="86"/>
      <c r="B43" s="87" t="s">
        <v>40</v>
      </c>
      <c r="C43" s="309"/>
      <c r="D43" s="309"/>
      <c r="E43" s="309"/>
      <c r="F43" s="309"/>
      <c r="G43" s="309"/>
      <c r="H43" s="309"/>
      <c r="I43" s="309"/>
      <c r="J43" s="273"/>
      <c r="K43" s="273"/>
      <c r="L43" s="273"/>
      <c r="M43" s="273"/>
      <c r="N43" s="274"/>
      <c r="O43" s="274"/>
      <c r="P43" s="240"/>
      <c r="Q43" s="143"/>
      <c r="R43" s="143"/>
      <c r="S43" s="143"/>
      <c r="T43" s="143"/>
    </row>
    <row r="44" spans="1:20" s="102" customFormat="1" ht="18.75" customHeight="1" x14ac:dyDescent="0.2">
      <c r="A44" s="99">
        <v>1</v>
      </c>
      <c r="B44" s="37" t="s">
        <v>26</v>
      </c>
      <c r="C44" s="293" t="s">
        <v>21</v>
      </c>
      <c r="D44" s="293"/>
      <c r="E44" s="109"/>
      <c r="F44" s="43">
        <f>H44</f>
        <v>80000</v>
      </c>
      <c r="G44" s="109" t="s">
        <v>48</v>
      </c>
      <c r="H44" s="92">
        <v>80000</v>
      </c>
      <c r="I44" s="91">
        <v>100</v>
      </c>
      <c r="J44" s="247"/>
      <c r="K44" s="247"/>
      <c r="L44" s="247"/>
      <c r="M44" s="247"/>
      <c r="N44" s="260"/>
      <c r="O44" s="260"/>
      <c r="P44" s="235"/>
      <c r="S44" s="131"/>
    </row>
    <row r="45" spans="1:20" s="103" customFormat="1" ht="18.75" customHeight="1" x14ac:dyDescent="0.2">
      <c r="A45" s="93">
        <v>2</v>
      </c>
      <c r="B45" s="88" t="s">
        <v>38</v>
      </c>
      <c r="C45" s="293" t="s">
        <v>21</v>
      </c>
      <c r="D45" s="293"/>
      <c r="E45" s="109"/>
      <c r="F45" s="43">
        <f>H45</f>
        <v>75000</v>
      </c>
      <c r="G45" s="109" t="s">
        <v>47</v>
      </c>
      <c r="H45" s="92">
        <v>75000</v>
      </c>
      <c r="I45" s="91">
        <v>100</v>
      </c>
      <c r="J45" s="247"/>
      <c r="K45" s="247"/>
      <c r="L45" s="247"/>
      <c r="M45" s="247"/>
      <c r="N45" s="266"/>
      <c r="O45" s="266"/>
      <c r="P45" s="241"/>
      <c r="S45" s="131"/>
    </row>
    <row r="46" spans="1:20" s="103" customFormat="1" ht="30" customHeight="1" x14ac:dyDescent="0.2">
      <c r="A46" s="99">
        <v>3</v>
      </c>
      <c r="B46" s="88" t="s">
        <v>37</v>
      </c>
      <c r="C46" s="293" t="s">
        <v>21</v>
      </c>
      <c r="D46" s="293"/>
      <c r="E46" s="109"/>
      <c r="F46" s="43">
        <f>H46</f>
        <v>75000</v>
      </c>
      <c r="G46" s="109" t="s">
        <v>49</v>
      </c>
      <c r="H46" s="92">
        <v>75000</v>
      </c>
      <c r="I46" s="91">
        <v>100</v>
      </c>
      <c r="J46" s="247"/>
      <c r="K46" s="247"/>
      <c r="L46" s="247"/>
      <c r="M46" s="247"/>
      <c r="N46" s="266"/>
      <c r="O46" s="266"/>
      <c r="P46" s="241"/>
      <c r="S46" s="131"/>
    </row>
    <row r="47" spans="1:20" s="103" customFormat="1" ht="18.75" customHeight="1" x14ac:dyDescent="0.2">
      <c r="A47" s="93">
        <v>4</v>
      </c>
      <c r="B47" s="88" t="s">
        <v>39</v>
      </c>
      <c r="C47" s="293" t="s">
        <v>21</v>
      </c>
      <c r="D47" s="293"/>
      <c r="E47" s="109"/>
      <c r="F47" s="43">
        <f>H47</f>
        <v>75000</v>
      </c>
      <c r="G47" s="109" t="s">
        <v>46</v>
      </c>
      <c r="H47" s="92">
        <v>75000</v>
      </c>
      <c r="I47" s="91">
        <v>100</v>
      </c>
      <c r="J47" s="247"/>
      <c r="K47" s="247"/>
      <c r="L47" s="247"/>
      <c r="M47" s="247"/>
      <c r="N47" s="266"/>
      <c r="O47" s="266"/>
      <c r="P47" s="241"/>
      <c r="S47" s="131"/>
    </row>
    <row r="48" spans="1:20" s="102" customFormat="1" ht="18.75" customHeight="1" x14ac:dyDescent="0.2">
      <c r="A48" s="99">
        <v>5</v>
      </c>
      <c r="B48" s="37" t="s">
        <v>57</v>
      </c>
      <c r="C48" s="293" t="s">
        <v>21</v>
      </c>
      <c r="D48" s="293"/>
      <c r="E48" s="109"/>
      <c r="F48" s="43">
        <f>H48</f>
        <v>10000</v>
      </c>
      <c r="G48" s="109" t="s">
        <v>58</v>
      </c>
      <c r="H48" s="92">
        <v>10000</v>
      </c>
      <c r="I48" s="91">
        <v>100</v>
      </c>
      <c r="J48" s="247"/>
      <c r="K48" s="247"/>
      <c r="L48" s="247"/>
      <c r="M48" s="247"/>
      <c r="N48" s="260"/>
      <c r="O48" s="260"/>
      <c r="P48" s="235"/>
      <c r="S48" s="131"/>
    </row>
    <row r="49" spans="1:20" s="80" customFormat="1" ht="27.75" customHeight="1" x14ac:dyDescent="0.2">
      <c r="A49" s="93">
        <v>6</v>
      </c>
      <c r="B49" s="88" t="s">
        <v>36</v>
      </c>
      <c r="C49" s="332" t="s">
        <v>177</v>
      </c>
      <c r="D49" s="332"/>
      <c r="E49" s="275"/>
      <c r="F49" s="276">
        <v>75000</v>
      </c>
      <c r="G49" s="275" t="s">
        <v>56</v>
      </c>
      <c r="H49" s="277">
        <v>75000</v>
      </c>
      <c r="I49" s="254">
        <v>200</v>
      </c>
      <c r="J49" s="254"/>
      <c r="K49" s="254"/>
      <c r="L49" s="254"/>
      <c r="M49" s="254"/>
      <c r="N49" s="255"/>
      <c r="O49" s="255">
        <v>200</v>
      </c>
      <c r="P49" s="230"/>
      <c r="Q49" s="70"/>
      <c r="R49" s="70"/>
      <c r="S49" s="131"/>
      <c r="T49" s="70"/>
    </row>
    <row r="50" spans="1:20" s="103" customFormat="1" ht="33.75" customHeight="1" x14ac:dyDescent="0.2">
      <c r="A50" s="339">
        <v>7</v>
      </c>
      <c r="B50" s="341" t="s">
        <v>88</v>
      </c>
      <c r="C50" s="293" t="s">
        <v>205</v>
      </c>
      <c r="D50" s="293"/>
      <c r="E50" s="335"/>
      <c r="F50" s="348">
        <v>74400</v>
      </c>
      <c r="G50" s="335" t="s">
        <v>91</v>
      </c>
      <c r="H50" s="313">
        <v>74400</v>
      </c>
      <c r="I50" s="333">
        <v>10000</v>
      </c>
      <c r="J50" s="265"/>
      <c r="K50" s="265"/>
      <c r="L50" s="265"/>
      <c r="M50" s="265"/>
      <c r="N50" s="266"/>
      <c r="O50" s="266"/>
      <c r="P50" s="241"/>
      <c r="S50" s="131"/>
    </row>
    <row r="51" spans="1:20" s="103" customFormat="1" ht="24" customHeight="1" x14ac:dyDescent="0.2">
      <c r="A51" s="340"/>
      <c r="B51" s="341"/>
      <c r="C51" s="293"/>
      <c r="D51" s="293"/>
      <c r="E51" s="335"/>
      <c r="F51" s="349"/>
      <c r="G51" s="335"/>
      <c r="H51" s="313"/>
      <c r="I51" s="334"/>
      <c r="J51" s="265"/>
      <c r="K51" s="265"/>
      <c r="L51" s="265"/>
      <c r="M51" s="265"/>
      <c r="N51" s="266"/>
      <c r="O51" s="266"/>
      <c r="P51" s="241"/>
      <c r="S51" s="131"/>
    </row>
    <row r="52" spans="1:20" s="103" customFormat="1" ht="30.75" customHeight="1" x14ac:dyDescent="0.2">
      <c r="A52" s="93">
        <v>8</v>
      </c>
      <c r="B52" s="88" t="s">
        <v>107</v>
      </c>
      <c r="C52" s="293" t="s">
        <v>109</v>
      </c>
      <c r="D52" s="298"/>
      <c r="E52" s="109"/>
      <c r="F52" s="43">
        <v>6200</v>
      </c>
      <c r="G52" s="109" t="s">
        <v>110</v>
      </c>
      <c r="H52" s="92">
        <v>6200</v>
      </c>
      <c r="I52" s="91">
        <v>6200</v>
      </c>
      <c r="J52" s="247"/>
      <c r="K52" s="247"/>
      <c r="L52" s="247"/>
      <c r="M52" s="247"/>
      <c r="N52" s="266"/>
      <c r="O52" s="266"/>
      <c r="P52" s="241"/>
      <c r="S52" s="131"/>
    </row>
    <row r="53" spans="1:20" s="103" customFormat="1" ht="18.75" customHeight="1" x14ac:dyDescent="0.2">
      <c r="A53" s="99">
        <v>9</v>
      </c>
      <c r="B53" s="88" t="s">
        <v>108</v>
      </c>
      <c r="C53" s="293" t="s">
        <v>21</v>
      </c>
      <c r="D53" s="298"/>
      <c r="E53" s="109"/>
      <c r="F53" s="43">
        <v>10000</v>
      </c>
      <c r="G53" s="109" t="s">
        <v>111</v>
      </c>
      <c r="H53" s="92">
        <v>10000</v>
      </c>
      <c r="I53" s="247">
        <f>3100+6900</f>
        <v>10000</v>
      </c>
      <c r="J53" s="247"/>
      <c r="K53" s="247"/>
      <c r="L53" s="247"/>
      <c r="M53" s="247"/>
      <c r="N53" s="266"/>
      <c r="O53" s="266">
        <f>10000-I53</f>
        <v>0</v>
      </c>
      <c r="P53" s="242"/>
      <c r="S53" s="131"/>
    </row>
    <row r="54" spans="1:20" s="80" customFormat="1" ht="17.25" customHeight="1" x14ac:dyDescent="0.2">
      <c r="A54" s="93">
        <v>10</v>
      </c>
      <c r="B54" s="88" t="s">
        <v>124</v>
      </c>
      <c r="C54" s="293" t="s">
        <v>21</v>
      </c>
      <c r="D54" s="298"/>
      <c r="E54" s="124"/>
      <c r="F54" s="85">
        <v>75000</v>
      </c>
      <c r="G54" s="111" t="s">
        <v>134</v>
      </c>
      <c r="H54" s="97">
        <v>75000</v>
      </c>
      <c r="I54" s="89">
        <v>100</v>
      </c>
      <c r="J54" s="254"/>
      <c r="K54" s="254"/>
      <c r="L54" s="254"/>
      <c r="M54" s="254"/>
      <c r="N54" s="255"/>
      <c r="O54" s="255"/>
      <c r="P54" s="230"/>
      <c r="Q54" s="70"/>
      <c r="R54" s="70"/>
      <c r="S54" s="138"/>
      <c r="T54" s="70"/>
    </row>
    <row r="55" spans="1:20" s="80" customFormat="1" ht="17.25" customHeight="1" x14ac:dyDescent="0.2">
      <c r="A55" s="99">
        <v>11</v>
      </c>
      <c r="B55" s="88" t="s">
        <v>120</v>
      </c>
      <c r="C55" s="295" t="s">
        <v>21</v>
      </c>
      <c r="D55" s="295"/>
      <c r="E55" s="109"/>
      <c r="F55" s="65">
        <v>80000</v>
      </c>
      <c r="G55" s="56" t="s">
        <v>135</v>
      </c>
      <c r="H55" s="92">
        <v>80000</v>
      </c>
      <c r="I55" s="89">
        <v>100</v>
      </c>
      <c r="J55" s="254"/>
      <c r="K55" s="254"/>
      <c r="L55" s="254"/>
      <c r="M55" s="254"/>
      <c r="N55" s="255"/>
      <c r="O55" s="255"/>
      <c r="P55" s="230"/>
      <c r="Q55" s="70"/>
      <c r="R55" s="70"/>
      <c r="S55" s="127"/>
      <c r="T55" s="70"/>
    </row>
    <row r="56" spans="1:20" s="103" customFormat="1" ht="60" customHeight="1" x14ac:dyDescent="0.2">
      <c r="A56" s="338">
        <v>12</v>
      </c>
      <c r="B56" s="295" t="s">
        <v>121</v>
      </c>
      <c r="C56" s="293" t="s">
        <v>176</v>
      </c>
      <c r="D56" s="298"/>
      <c r="E56" s="335"/>
      <c r="F56" s="172" t="s">
        <v>178</v>
      </c>
      <c r="G56" s="56" t="s">
        <v>179</v>
      </c>
      <c r="H56" s="336">
        <v>58963.93</v>
      </c>
      <c r="I56" s="98">
        <v>56040</v>
      </c>
      <c r="J56" s="253"/>
      <c r="K56" s="253"/>
      <c r="L56" s="253"/>
      <c r="M56" s="253"/>
      <c r="N56" s="266"/>
      <c r="O56" s="266"/>
      <c r="P56" s="241"/>
      <c r="S56" s="131"/>
    </row>
    <row r="57" spans="1:20" s="103" customFormat="1" ht="48.75" customHeight="1" x14ac:dyDescent="0.2">
      <c r="A57" s="338"/>
      <c r="B57" s="295"/>
      <c r="C57" s="293" t="s">
        <v>177</v>
      </c>
      <c r="D57" s="293"/>
      <c r="E57" s="335"/>
      <c r="F57" s="172">
        <v>2924</v>
      </c>
      <c r="G57" s="56" t="s">
        <v>180</v>
      </c>
      <c r="H57" s="337"/>
      <c r="I57" s="98">
        <v>2924</v>
      </c>
      <c r="J57" s="253"/>
      <c r="K57" s="253"/>
      <c r="L57" s="253"/>
      <c r="M57" s="253"/>
      <c r="N57" s="266"/>
      <c r="O57" s="266"/>
      <c r="P57" s="241"/>
      <c r="S57" s="131"/>
    </row>
    <row r="58" spans="1:20" s="103" customFormat="1" ht="27.75" customHeight="1" x14ac:dyDescent="0.2">
      <c r="A58" s="93">
        <v>13</v>
      </c>
      <c r="B58" s="88" t="s">
        <v>139</v>
      </c>
      <c r="C58" s="310" t="s">
        <v>177</v>
      </c>
      <c r="D58" s="312"/>
      <c r="E58" s="109" t="s">
        <v>136</v>
      </c>
      <c r="F58" s="172">
        <v>125000</v>
      </c>
      <c r="G58" s="109" t="s">
        <v>145</v>
      </c>
      <c r="H58" s="92">
        <v>125000</v>
      </c>
      <c r="I58" s="91">
        <v>0</v>
      </c>
      <c r="J58" s="247"/>
      <c r="K58" s="247"/>
      <c r="L58" s="247"/>
      <c r="M58" s="247"/>
      <c r="N58" s="266"/>
      <c r="O58" s="266"/>
      <c r="P58" s="241"/>
      <c r="S58" s="131"/>
    </row>
    <row r="59" spans="1:20" s="103" customFormat="1" ht="37.5" customHeight="1" x14ac:dyDescent="0.2">
      <c r="A59" s="342">
        <v>14</v>
      </c>
      <c r="B59" s="344" t="s">
        <v>140</v>
      </c>
      <c r="C59" s="310" t="s">
        <v>109</v>
      </c>
      <c r="D59" s="312"/>
      <c r="E59" s="109" t="s">
        <v>136</v>
      </c>
      <c r="F59" s="43">
        <v>100</v>
      </c>
      <c r="G59" s="356" t="s">
        <v>146</v>
      </c>
      <c r="H59" s="336">
        <v>24800</v>
      </c>
      <c r="I59" s="352">
        <v>100</v>
      </c>
      <c r="J59" s="247">
        <v>900</v>
      </c>
      <c r="K59" s="247"/>
      <c r="L59" s="247"/>
      <c r="M59" s="247"/>
      <c r="N59" s="266">
        <f>1000-I59</f>
        <v>900</v>
      </c>
      <c r="O59" s="266"/>
      <c r="P59" s="242"/>
      <c r="S59" s="131"/>
    </row>
    <row r="60" spans="1:20" s="103" customFormat="1" ht="37.5" customHeight="1" x14ac:dyDescent="0.2">
      <c r="A60" s="343"/>
      <c r="B60" s="345"/>
      <c r="C60" s="310" t="s">
        <v>21</v>
      </c>
      <c r="D60" s="312"/>
      <c r="E60" s="109"/>
      <c r="F60" s="43">
        <v>24700</v>
      </c>
      <c r="G60" s="357"/>
      <c r="H60" s="337"/>
      <c r="I60" s="353"/>
      <c r="J60" s="247"/>
      <c r="K60" s="247"/>
      <c r="L60" s="247"/>
      <c r="M60" s="247"/>
      <c r="N60" s="266"/>
      <c r="O60" s="266"/>
      <c r="P60" s="242"/>
      <c r="S60" s="131"/>
    </row>
    <row r="61" spans="1:20" s="103" customFormat="1" ht="37.5" customHeight="1" x14ac:dyDescent="0.2">
      <c r="A61" s="93">
        <v>15</v>
      </c>
      <c r="B61" s="88" t="s">
        <v>166</v>
      </c>
      <c r="C61" s="310" t="s">
        <v>21</v>
      </c>
      <c r="D61" s="311"/>
      <c r="E61" s="109"/>
      <c r="F61" s="43">
        <v>24800</v>
      </c>
      <c r="G61" s="109" t="s">
        <v>169</v>
      </c>
      <c r="H61" s="92">
        <v>24800</v>
      </c>
      <c r="I61" s="247">
        <v>19800</v>
      </c>
      <c r="J61" s="247"/>
      <c r="K61" s="247"/>
      <c r="L61" s="247"/>
      <c r="M61" s="247"/>
      <c r="N61" s="266"/>
      <c r="O61" s="266"/>
      <c r="P61" s="242"/>
      <c r="S61" s="131"/>
    </row>
    <row r="62" spans="1:20" ht="23.25" customHeight="1" x14ac:dyDescent="0.2">
      <c r="A62" s="52"/>
      <c r="B62" s="308" t="s">
        <v>65</v>
      </c>
      <c r="C62" s="308"/>
      <c r="D62" s="308"/>
      <c r="E62" s="308"/>
      <c r="F62" s="308"/>
      <c r="G62" s="308"/>
      <c r="H62" s="148">
        <f>SUM(H44:H61)</f>
        <v>869163.93</v>
      </c>
      <c r="I62" s="149">
        <f>SUM(I44:I61)</f>
        <v>105964</v>
      </c>
      <c r="J62" s="149">
        <f t="shared" ref="J62:P62" si="0">SUM(J9:J61)</f>
        <v>75847</v>
      </c>
      <c r="K62" s="149">
        <f t="shared" si="0"/>
        <v>71800</v>
      </c>
      <c r="L62" s="149">
        <f t="shared" si="0"/>
        <v>0</v>
      </c>
      <c r="M62" s="149">
        <f t="shared" si="0"/>
        <v>11600</v>
      </c>
      <c r="N62" s="232">
        <f t="shared" si="0"/>
        <v>74847</v>
      </c>
      <c r="O62" s="232">
        <f t="shared" si="0"/>
        <v>17000</v>
      </c>
      <c r="P62" s="232">
        <f t="shared" si="0"/>
        <v>82400</v>
      </c>
      <c r="S62" s="144"/>
    </row>
    <row r="63" spans="1:20" x14ac:dyDescent="0.2">
      <c r="G63" s="113"/>
      <c r="H63" s="58"/>
    </row>
    <row r="64" spans="1:20" ht="23.25" x14ac:dyDescent="0.2">
      <c r="C64" s="63"/>
      <c r="J64" s="149">
        <f>J62+ΣΥΝΕΧΙΖΟΜΕΝΑ!H25</f>
        <v>85009.68</v>
      </c>
      <c r="L64" s="149">
        <f>L62+ΣΥΝΕΧΙΖΟΜΕΝΑ!I25</f>
        <v>0</v>
      </c>
      <c r="N64" s="228">
        <f>N62+ΣΥΝΕΧΙΖΟΜΕΝΑ!H25</f>
        <v>84009.68</v>
      </c>
      <c r="O64" s="228">
        <f>O62+ΣΥΝΕΧΙΖΟΜΕΝΑ!I25</f>
        <v>17000</v>
      </c>
    </row>
    <row r="65" spans="3:3" x14ac:dyDescent="0.2">
      <c r="C65" s="63"/>
    </row>
    <row r="66" spans="3:3" x14ac:dyDescent="0.2">
      <c r="C66" s="63"/>
    </row>
    <row r="67" spans="3:3" x14ac:dyDescent="0.2">
      <c r="C67" s="63"/>
    </row>
  </sheetData>
  <mergeCells count="89">
    <mergeCell ref="A59:A60"/>
    <mergeCell ref="B59:B60"/>
    <mergeCell ref="C60:D60"/>
    <mergeCell ref="G59:G60"/>
    <mergeCell ref="H59:H60"/>
    <mergeCell ref="I59:I60"/>
    <mergeCell ref="A11:A12"/>
    <mergeCell ref="B11:B12"/>
    <mergeCell ref="C12:D12"/>
    <mergeCell ref="H11:H12"/>
    <mergeCell ref="I11:I12"/>
    <mergeCell ref="F50:F51"/>
    <mergeCell ref="H23:H24"/>
    <mergeCell ref="I23:I24"/>
    <mergeCell ref="C30:D30"/>
    <mergeCell ref="C31:D31"/>
    <mergeCell ref="A56:A57"/>
    <mergeCell ref="B56:B57"/>
    <mergeCell ref="C57:D57"/>
    <mergeCell ref="E56:E57"/>
    <mergeCell ref="A50:A51"/>
    <mergeCell ref="B50:B51"/>
    <mergeCell ref="C50:D51"/>
    <mergeCell ref="E50:E51"/>
    <mergeCell ref="C58:D58"/>
    <mergeCell ref="C54:D54"/>
    <mergeCell ref="C42:G42"/>
    <mergeCell ref="C49:D49"/>
    <mergeCell ref="C40:I40"/>
    <mergeCell ref="C44:D44"/>
    <mergeCell ref="I50:I51"/>
    <mergeCell ref="G50:G51"/>
    <mergeCell ref="H56:H57"/>
    <mergeCell ref="C41:D41"/>
    <mergeCell ref="C48:D48"/>
    <mergeCell ref="A23:A24"/>
    <mergeCell ref="B23:B24"/>
    <mergeCell ref="C24:D24"/>
    <mergeCell ref="C38:D38"/>
    <mergeCell ref="G23:G24"/>
    <mergeCell ref="C10:D10"/>
    <mergeCell ref="C33:I34"/>
    <mergeCell ref="C39:G39"/>
    <mergeCell ref="C25:D25"/>
    <mergeCell ref="C22:D22"/>
    <mergeCell ref="C23:D23"/>
    <mergeCell ref="C19:I19"/>
    <mergeCell ref="C15:D15"/>
    <mergeCell ref="C37:D37"/>
    <mergeCell ref="F4:F5"/>
    <mergeCell ref="C13:D13"/>
    <mergeCell ref="I4:I5"/>
    <mergeCell ref="C6:I8"/>
    <mergeCell ref="C16:D16"/>
    <mergeCell ref="C32:D32"/>
    <mergeCell ref="C27:G27"/>
    <mergeCell ref="C21:D21"/>
    <mergeCell ref="C9:D9"/>
    <mergeCell ref="C28:I29"/>
    <mergeCell ref="B62:G62"/>
    <mergeCell ref="C55:D55"/>
    <mergeCell ref="C43:I43"/>
    <mergeCell ref="C46:D46"/>
    <mergeCell ref="C56:D56"/>
    <mergeCell ref="C53:D53"/>
    <mergeCell ref="C52:D52"/>
    <mergeCell ref="C61:D61"/>
    <mergeCell ref="C59:D59"/>
    <mergeCell ref="H50:H51"/>
    <mergeCell ref="A1:I1"/>
    <mergeCell ref="A3:I3"/>
    <mergeCell ref="H4:H5"/>
    <mergeCell ref="G4:G5"/>
    <mergeCell ref="C20:D20"/>
    <mergeCell ref="B4:B5"/>
    <mergeCell ref="C4:D5"/>
    <mergeCell ref="A4:A5"/>
    <mergeCell ref="A2:I2"/>
    <mergeCell ref="C17:D17"/>
    <mergeCell ref="S4:S5"/>
    <mergeCell ref="C18:G18"/>
    <mergeCell ref="C47:D47"/>
    <mergeCell ref="C45:D45"/>
    <mergeCell ref="E4:E5"/>
    <mergeCell ref="C14:D14"/>
    <mergeCell ref="C35:D35"/>
    <mergeCell ref="C11:D11"/>
    <mergeCell ref="C26:D26"/>
    <mergeCell ref="C36:D3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G22" sqref="G22"/>
    </sheetView>
  </sheetViews>
  <sheetFormatPr defaultRowHeight="15" x14ac:dyDescent="0.2"/>
  <cols>
    <col min="1" max="1" width="5.28515625" style="94" bestFit="1" customWidth="1"/>
    <col min="2" max="2" width="55.7109375" style="169" customWidth="1"/>
    <col min="3" max="3" width="20.5703125" style="39" customWidth="1"/>
    <col min="4" max="4" width="14.42578125" style="38" hidden="1" customWidth="1"/>
    <col min="5" max="5" width="14.42578125" style="49" customWidth="1"/>
    <col min="6" max="6" width="14.42578125" style="38" customWidth="1"/>
    <col min="7" max="7" width="11.7109375" style="125" customWidth="1"/>
    <col min="8" max="8" width="10.5703125" style="206" customWidth="1"/>
    <col min="9" max="9" width="9.140625" style="226"/>
    <col min="10" max="13" width="9.140625" style="21"/>
    <col min="14" max="14" width="14.42578125" style="49" customWidth="1"/>
    <col min="15" max="16384" width="9.140625" style="21"/>
  </cols>
  <sheetData>
    <row r="1" spans="1:14" s="28" customFormat="1" ht="24" customHeight="1" x14ac:dyDescent="0.2">
      <c r="A1" s="32" t="s">
        <v>0</v>
      </c>
      <c r="B1" s="36" t="s">
        <v>3</v>
      </c>
      <c r="C1" s="41" t="s">
        <v>5</v>
      </c>
      <c r="D1" s="33" t="s">
        <v>31</v>
      </c>
      <c r="E1" s="47" t="s">
        <v>32</v>
      </c>
      <c r="F1" s="33" t="s">
        <v>30</v>
      </c>
      <c r="G1" s="128" t="s">
        <v>2</v>
      </c>
      <c r="H1" s="199"/>
      <c r="I1" s="200"/>
      <c r="N1" s="145"/>
    </row>
    <row r="2" spans="1:14" s="29" customFormat="1" ht="23.25" x14ac:dyDescent="0.35">
      <c r="A2" s="34"/>
      <c r="B2" s="166" t="s">
        <v>17</v>
      </c>
      <c r="C2" s="42"/>
      <c r="D2" s="167"/>
      <c r="E2" s="168"/>
      <c r="F2" s="167"/>
      <c r="G2" s="129"/>
      <c r="H2" s="201"/>
      <c r="I2" s="202"/>
      <c r="N2" s="138"/>
    </row>
    <row r="3" spans="1:14" s="35" customFormat="1" ht="12.75" x14ac:dyDescent="0.2">
      <c r="A3" s="153">
        <v>1</v>
      </c>
      <c r="B3" s="37" t="s">
        <v>79</v>
      </c>
      <c r="C3" s="34" t="s">
        <v>34</v>
      </c>
      <c r="D3" s="54" t="s">
        <v>136</v>
      </c>
      <c r="E3" s="48">
        <v>11925</v>
      </c>
      <c r="F3" s="122" t="s">
        <v>44</v>
      </c>
      <c r="G3" s="98">
        <v>11925</v>
      </c>
      <c r="H3" s="201"/>
      <c r="I3" s="203"/>
      <c r="N3" s="146"/>
    </row>
    <row r="4" spans="1:14" s="95" customFormat="1" ht="39" customHeight="1" x14ac:dyDescent="0.2">
      <c r="A4" s="93">
        <v>2</v>
      </c>
      <c r="B4" s="96" t="s">
        <v>33</v>
      </c>
      <c r="C4" s="120" t="s">
        <v>51</v>
      </c>
      <c r="D4" s="108" t="s">
        <v>59</v>
      </c>
      <c r="E4" s="180">
        <f>G4</f>
        <v>118303</v>
      </c>
      <c r="F4" s="112" t="s">
        <v>71</v>
      </c>
      <c r="G4" s="181">
        <v>118303</v>
      </c>
      <c r="H4" s="204"/>
      <c r="I4" s="205"/>
      <c r="N4" s="146"/>
    </row>
    <row r="5" spans="1:14" s="80" customFormat="1" ht="32.25" customHeight="1" x14ac:dyDescent="0.2">
      <c r="A5" s="153">
        <v>3</v>
      </c>
      <c r="B5" s="96" t="s">
        <v>54</v>
      </c>
      <c r="C5" s="57" t="s">
        <v>87</v>
      </c>
      <c r="D5" s="45" t="s">
        <v>136</v>
      </c>
      <c r="E5" s="79">
        <v>320</v>
      </c>
      <c r="F5" s="55" t="s">
        <v>55</v>
      </c>
      <c r="G5" s="98">
        <v>320</v>
      </c>
      <c r="H5" s="206"/>
      <c r="I5" s="207"/>
      <c r="N5" s="136"/>
    </row>
    <row r="6" spans="1:14" s="35" customFormat="1" ht="25.5" x14ac:dyDescent="0.2">
      <c r="A6" s="185">
        <v>4</v>
      </c>
      <c r="B6" s="186" t="s">
        <v>184</v>
      </c>
      <c r="C6" s="187" t="s">
        <v>109</v>
      </c>
      <c r="D6" s="188"/>
      <c r="E6" s="184">
        <v>0</v>
      </c>
      <c r="F6" s="188" t="s">
        <v>147</v>
      </c>
      <c r="G6" s="182">
        <v>0</v>
      </c>
      <c r="H6" s="201">
        <v>72.62</v>
      </c>
      <c r="I6" s="208"/>
      <c r="J6" s="159"/>
      <c r="K6" s="159"/>
      <c r="N6" s="127"/>
    </row>
    <row r="7" spans="1:14" s="94" customFormat="1" ht="55.5" customHeight="1" x14ac:dyDescent="0.2">
      <c r="A7" s="153">
        <v>5</v>
      </c>
      <c r="B7" s="96" t="s">
        <v>70</v>
      </c>
      <c r="C7" s="34" t="s">
        <v>170</v>
      </c>
      <c r="D7" s="107" t="s">
        <v>136</v>
      </c>
      <c r="E7" s="184">
        <f>G7</f>
        <v>127884</v>
      </c>
      <c r="F7" s="111" t="s">
        <v>90</v>
      </c>
      <c r="G7" s="183">
        <v>127884</v>
      </c>
      <c r="H7" s="209"/>
      <c r="I7" s="210"/>
      <c r="N7" s="139"/>
    </row>
    <row r="8" spans="1:14" s="106" customFormat="1" ht="29.25" customHeight="1" x14ac:dyDescent="0.2">
      <c r="A8" s="93">
        <v>6</v>
      </c>
      <c r="B8" s="96" t="s">
        <v>104</v>
      </c>
      <c r="C8" s="57" t="s">
        <v>97</v>
      </c>
      <c r="D8" s="107" t="s">
        <v>136</v>
      </c>
      <c r="E8" s="184">
        <f>G8</f>
        <v>58313</v>
      </c>
      <c r="F8" s="188" t="s">
        <v>100</v>
      </c>
      <c r="G8" s="181">
        <v>58313</v>
      </c>
      <c r="H8" s="211"/>
      <c r="I8" s="212"/>
      <c r="N8" s="139"/>
    </row>
    <row r="9" spans="1:14" s="106" customFormat="1" ht="29.25" customHeight="1" x14ac:dyDescent="0.2">
      <c r="A9" s="153">
        <v>7</v>
      </c>
      <c r="B9" s="96" t="s">
        <v>112</v>
      </c>
      <c r="C9" s="57" t="s">
        <v>109</v>
      </c>
      <c r="D9" s="107" t="s">
        <v>136</v>
      </c>
      <c r="E9" s="184">
        <f>G9</f>
        <v>98062</v>
      </c>
      <c r="F9" s="188" t="s">
        <v>113</v>
      </c>
      <c r="G9" s="181">
        <v>98062</v>
      </c>
      <c r="H9" s="211"/>
      <c r="I9" s="212"/>
      <c r="N9" s="139"/>
    </row>
    <row r="10" spans="1:14" s="80" customFormat="1" ht="25.5" x14ac:dyDescent="0.2">
      <c r="A10" s="93">
        <v>8</v>
      </c>
      <c r="B10" s="96" t="s">
        <v>60</v>
      </c>
      <c r="C10" s="42" t="s">
        <v>78</v>
      </c>
      <c r="D10" s="45" t="s">
        <v>136</v>
      </c>
      <c r="E10" s="48">
        <v>800</v>
      </c>
      <c r="F10" s="121" t="s">
        <v>63</v>
      </c>
      <c r="G10" s="97">
        <v>800</v>
      </c>
      <c r="H10" s="213"/>
      <c r="I10" s="214"/>
      <c r="N10" s="146"/>
    </row>
    <row r="11" spans="1:14" s="40" customFormat="1" ht="25.5" x14ac:dyDescent="0.2">
      <c r="A11" s="153">
        <v>9</v>
      </c>
      <c r="B11" s="37" t="s">
        <v>41</v>
      </c>
      <c r="C11" s="34" t="s">
        <v>43</v>
      </c>
      <c r="D11" s="44" t="s">
        <v>136</v>
      </c>
      <c r="E11" s="48">
        <v>216</v>
      </c>
      <c r="F11" s="121" t="s">
        <v>42</v>
      </c>
      <c r="G11" s="97">
        <v>216</v>
      </c>
      <c r="H11" s="213"/>
      <c r="I11" s="215"/>
      <c r="N11" s="146"/>
    </row>
    <row r="12" spans="1:14" s="101" customFormat="1" ht="25.5" x14ac:dyDescent="0.2">
      <c r="A12" s="93">
        <v>10</v>
      </c>
      <c r="B12" s="37" t="s">
        <v>74</v>
      </c>
      <c r="C12" s="42" t="s">
        <v>171</v>
      </c>
      <c r="D12" s="111" t="s">
        <v>136</v>
      </c>
      <c r="E12" s="184">
        <f>G12</f>
        <v>12498</v>
      </c>
      <c r="F12" s="189" t="s">
        <v>75</v>
      </c>
      <c r="G12" s="183">
        <v>12498</v>
      </c>
      <c r="H12" s="209"/>
      <c r="I12" s="216"/>
      <c r="N12" s="138"/>
    </row>
    <row r="13" spans="1:14" s="289" customFormat="1" ht="25.5" x14ac:dyDescent="0.2">
      <c r="A13" s="281">
        <v>11</v>
      </c>
      <c r="B13" s="282" t="s">
        <v>23</v>
      </c>
      <c r="C13" s="283" t="s">
        <v>21</v>
      </c>
      <c r="D13" s="284"/>
      <c r="E13" s="285">
        <v>2000</v>
      </c>
      <c r="F13" s="286" t="s">
        <v>22</v>
      </c>
      <c r="G13" s="252">
        <v>893</v>
      </c>
      <c r="H13" s="287"/>
      <c r="I13" s="288"/>
      <c r="N13" s="290"/>
    </row>
    <row r="14" spans="1:14" s="35" customFormat="1" ht="27.75" customHeight="1" x14ac:dyDescent="0.2">
      <c r="A14" s="93">
        <v>12</v>
      </c>
      <c r="B14" s="96" t="s">
        <v>82</v>
      </c>
      <c r="C14" s="34" t="s">
        <v>96</v>
      </c>
      <c r="D14" s="107" t="s">
        <v>136</v>
      </c>
      <c r="E14" s="184">
        <f>G14</f>
        <v>5153.22</v>
      </c>
      <c r="F14" s="188" t="s">
        <v>89</v>
      </c>
      <c r="G14" s="181">
        <v>5153.22</v>
      </c>
      <c r="H14" s="217">
        <f>11473.41-2600</f>
        <v>8873.41</v>
      </c>
      <c r="I14" s="203"/>
      <c r="K14" s="35" t="s">
        <v>50</v>
      </c>
      <c r="N14" s="136"/>
    </row>
    <row r="15" spans="1:14" s="30" customFormat="1" ht="27.75" customHeight="1" x14ac:dyDescent="0.2">
      <c r="A15" s="153">
        <v>13</v>
      </c>
      <c r="B15" s="37" t="s">
        <v>103</v>
      </c>
      <c r="C15" s="57" t="s">
        <v>80</v>
      </c>
      <c r="D15" s="54" t="s">
        <v>136</v>
      </c>
      <c r="E15" s="191">
        <v>0</v>
      </c>
      <c r="F15" s="191" t="s">
        <v>81</v>
      </c>
      <c r="G15" s="181">
        <v>0</v>
      </c>
      <c r="H15" s="201">
        <v>116.85</v>
      </c>
      <c r="I15" s="218"/>
      <c r="N15" s="146"/>
    </row>
    <row r="16" spans="1:14" s="100" customFormat="1" ht="12.75" x14ac:dyDescent="0.2">
      <c r="A16" s="93">
        <v>14</v>
      </c>
      <c r="B16" s="37" t="s">
        <v>72</v>
      </c>
      <c r="C16" s="42" t="s">
        <v>95</v>
      </c>
      <c r="D16" s="123" t="s">
        <v>136</v>
      </c>
      <c r="E16" s="190">
        <v>0</v>
      </c>
      <c r="F16" s="188" t="s">
        <v>73</v>
      </c>
      <c r="G16" s="181">
        <v>7934</v>
      </c>
      <c r="H16" s="219">
        <v>99.8</v>
      </c>
      <c r="I16" s="220"/>
      <c r="N16" s="146"/>
    </row>
    <row r="17" spans="1:15" s="24" customFormat="1" ht="14.25" customHeight="1" x14ac:dyDescent="0.2">
      <c r="A17" s="153">
        <v>15</v>
      </c>
      <c r="B17" s="37" t="s">
        <v>35</v>
      </c>
      <c r="C17" s="34" t="s">
        <v>34</v>
      </c>
      <c r="D17" s="54" t="s">
        <v>136</v>
      </c>
      <c r="E17" s="55">
        <v>0</v>
      </c>
      <c r="F17" s="107" t="s">
        <v>45</v>
      </c>
      <c r="G17" s="98">
        <v>0</v>
      </c>
      <c r="H17" s="206"/>
      <c r="I17" s="221"/>
      <c r="N17" s="146"/>
    </row>
    <row r="18" spans="1:15" s="80" customFormat="1" ht="27.75" customHeight="1" x14ac:dyDescent="0.2">
      <c r="A18" s="93">
        <v>16</v>
      </c>
      <c r="B18" s="88" t="s">
        <v>117</v>
      </c>
      <c r="C18" s="295" t="s">
        <v>133</v>
      </c>
      <c r="D18" s="295"/>
      <c r="E18" s="171" t="s">
        <v>156</v>
      </c>
      <c r="F18" s="160" t="s">
        <v>129</v>
      </c>
      <c r="G18" s="227">
        <v>20070</v>
      </c>
      <c r="H18" s="211"/>
      <c r="I18" s="207"/>
      <c r="J18" s="70"/>
      <c r="K18" s="70"/>
      <c r="L18" s="70"/>
      <c r="M18" s="70"/>
      <c r="N18" s="138"/>
      <c r="O18" s="70"/>
    </row>
    <row r="19" spans="1:15" s="35" customFormat="1" ht="12.75" x14ac:dyDescent="0.2">
      <c r="A19" s="153">
        <v>17</v>
      </c>
      <c r="B19" s="37" t="s">
        <v>19</v>
      </c>
      <c r="C19" s="34" t="s">
        <v>24</v>
      </c>
      <c r="D19" s="44" t="s">
        <v>136</v>
      </c>
      <c r="E19" s="48">
        <v>0</v>
      </c>
      <c r="F19" s="122" t="s">
        <v>20</v>
      </c>
      <c r="G19" s="98">
        <v>0</v>
      </c>
      <c r="H19" s="217"/>
      <c r="I19" s="203"/>
      <c r="N19" s="146"/>
    </row>
    <row r="20" spans="1:15" s="105" customFormat="1" ht="30" customHeight="1" x14ac:dyDescent="0.2">
      <c r="A20" s="93">
        <v>18</v>
      </c>
      <c r="B20" s="96" t="s">
        <v>18</v>
      </c>
      <c r="C20" s="57" t="s">
        <v>92</v>
      </c>
      <c r="D20" s="104" t="s">
        <v>94</v>
      </c>
      <c r="E20" s="190">
        <f>G20</f>
        <v>7171</v>
      </c>
      <c r="F20" s="191" t="s">
        <v>93</v>
      </c>
      <c r="G20" s="181">
        <v>7171</v>
      </c>
      <c r="H20" s="217"/>
      <c r="I20" s="222"/>
      <c r="M20" s="95"/>
      <c r="N20" s="146"/>
    </row>
    <row r="21" spans="1:15" s="106" customFormat="1" ht="29.25" customHeight="1" x14ac:dyDescent="0.2">
      <c r="A21" s="153">
        <v>19</v>
      </c>
      <c r="B21" s="96" t="s">
        <v>102</v>
      </c>
      <c r="C21" s="57" t="s">
        <v>98</v>
      </c>
      <c r="D21" s="107" t="s">
        <v>99</v>
      </c>
      <c r="E21" s="184">
        <f>G21</f>
        <v>16361.42</v>
      </c>
      <c r="F21" s="188" t="s">
        <v>101</v>
      </c>
      <c r="G21" s="181">
        <v>16361.42</v>
      </c>
      <c r="H21" s="211"/>
      <c r="I21" s="212"/>
      <c r="N21" s="136"/>
    </row>
    <row r="22" spans="1:15" s="35" customFormat="1" ht="25.5" x14ac:dyDescent="0.2">
      <c r="A22" s="342">
        <v>20</v>
      </c>
      <c r="B22" s="96" t="s">
        <v>76</v>
      </c>
      <c r="C22" s="34" t="s">
        <v>185</v>
      </c>
      <c r="D22" s="107" t="s">
        <v>137</v>
      </c>
      <c r="E22" s="184">
        <f>G22</f>
        <v>770007</v>
      </c>
      <c r="F22" s="188" t="s">
        <v>187</v>
      </c>
      <c r="G22" s="182">
        <v>770007</v>
      </c>
      <c r="H22" s="223"/>
      <c r="I22" s="208"/>
      <c r="J22" s="159"/>
      <c r="K22" s="159"/>
      <c r="N22" s="127"/>
    </row>
    <row r="23" spans="1:15" s="35" customFormat="1" ht="12.75" x14ac:dyDescent="0.2">
      <c r="A23" s="343"/>
      <c r="B23" s="96"/>
      <c r="C23" s="96" t="s">
        <v>186</v>
      </c>
      <c r="D23" s="107"/>
      <c r="E23" s="79">
        <v>170384</v>
      </c>
      <c r="F23" s="107" t="s">
        <v>188</v>
      </c>
      <c r="G23" s="132">
        <v>170384</v>
      </c>
      <c r="H23" s="223"/>
      <c r="I23" s="208"/>
      <c r="J23" s="159"/>
      <c r="K23" s="159"/>
      <c r="N23" s="127"/>
    </row>
    <row r="24" spans="1:15" s="106" customFormat="1" ht="28.5" customHeight="1" x14ac:dyDescent="0.2">
      <c r="A24" s="153">
        <v>21</v>
      </c>
      <c r="B24" s="96" t="s">
        <v>114</v>
      </c>
      <c r="C24" s="322" t="s">
        <v>98</v>
      </c>
      <c r="D24" s="322"/>
      <c r="E24" s="55">
        <v>419688</v>
      </c>
      <c r="F24" s="107" t="s">
        <v>138</v>
      </c>
      <c r="G24" s="161">
        <v>419688</v>
      </c>
      <c r="H24" s="211"/>
      <c r="I24" s="224"/>
      <c r="J24" s="140"/>
      <c r="K24" s="140"/>
      <c r="L24" s="140"/>
      <c r="M24" s="140"/>
      <c r="N24" s="139"/>
      <c r="O24" s="140"/>
    </row>
    <row r="25" spans="1:15" s="51" customFormat="1" ht="24.75" customHeight="1" x14ac:dyDescent="0.25">
      <c r="A25" s="32"/>
      <c r="B25" s="166" t="s">
        <v>1</v>
      </c>
      <c r="C25" s="358"/>
      <c r="D25" s="359"/>
      <c r="E25" s="359"/>
      <c r="F25" s="360"/>
      <c r="G25" s="130">
        <f>SUM(G3:G24)</f>
        <v>1845982.64</v>
      </c>
      <c r="H25" s="225">
        <f>SUM(H3:H24)</f>
        <v>9162.68</v>
      </c>
      <c r="I25" s="225">
        <f>SUM(I3:I24)</f>
        <v>0</v>
      </c>
      <c r="N25" s="126"/>
    </row>
    <row r="26" spans="1:15" x14ac:dyDescent="0.2">
      <c r="N26" s="127"/>
    </row>
    <row r="27" spans="1:15" x14ac:dyDescent="0.2">
      <c r="B27" s="170"/>
      <c r="G27" s="125" t="s">
        <v>50</v>
      </c>
      <c r="N27" s="127"/>
    </row>
  </sheetData>
  <mergeCells count="4">
    <mergeCell ref="C25:F25"/>
    <mergeCell ref="C18:D18"/>
    <mergeCell ref="C24:D24"/>
    <mergeCell ref="A22:A2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sqref="A1:H1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70" t="s">
        <v>155</v>
      </c>
      <c r="B1" s="370"/>
      <c r="C1" s="370"/>
      <c r="D1" s="370"/>
      <c r="E1" s="370"/>
      <c r="F1" s="370"/>
      <c r="G1" s="370"/>
      <c r="H1" s="370"/>
    </row>
    <row r="2" spans="1:11" ht="15.75" thickBot="1" x14ac:dyDescent="0.25"/>
    <row r="3" spans="1:11" s="5" customFormat="1" ht="30" customHeight="1" x14ac:dyDescent="0.2">
      <c r="A3" s="371" t="s">
        <v>0</v>
      </c>
      <c r="B3" s="373" t="s">
        <v>14</v>
      </c>
      <c r="C3" s="361" t="s">
        <v>4</v>
      </c>
      <c r="D3" s="363" t="s">
        <v>5</v>
      </c>
      <c r="E3" s="363"/>
      <c r="F3" s="22" t="s">
        <v>2</v>
      </c>
      <c r="G3" s="365" t="s">
        <v>52</v>
      </c>
      <c r="H3" s="368" t="s">
        <v>116</v>
      </c>
    </row>
    <row r="4" spans="1:11" s="3" customFormat="1" ht="18" customHeight="1" x14ac:dyDescent="0.2">
      <c r="A4" s="372"/>
      <c r="B4" s="374"/>
      <c r="C4" s="362"/>
      <c r="D4" s="364"/>
      <c r="E4" s="364"/>
      <c r="F4" s="20" t="s">
        <v>6</v>
      </c>
      <c r="G4" s="366"/>
      <c r="H4" s="369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59">
        <f>'ΕΡΓΑ-ΜΕΛΕΤΕΣ'!H42</f>
        <v>6713803</v>
      </c>
      <c r="H5" s="60">
        <f>'ΕΡΓΑ-ΜΕΛΕΤΕΣ'!I42</f>
        <v>2703913</v>
      </c>
      <c r="I5" s="178"/>
      <c r="K5" s="9" t="s">
        <v>50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66">
        <f>'ΕΡΓΑ-ΜΕΛΕΤΕΣ'!H62</f>
        <v>869163.93</v>
      </c>
      <c r="H6" s="67">
        <f>'ΕΡΓΑ-ΜΕΛΕΤΕΣ'!I62</f>
        <v>105964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1"/>
      <c r="H7" s="67">
        <f>ΣΥΝΕΧΙΖΟΜΕΝΑ!G25</f>
        <v>1845982.64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2"/>
      <c r="H8" s="68">
        <f>SUM(H5:H7)</f>
        <v>4655859.6399999997</v>
      </c>
    </row>
    <row r="9" spans="1:11" x14ac:dyDescent="0.2">
      <c r="G9" s="3"/>
    </row>
    <row r="10" spans="1:11" x14ac:dyDescent="0.2">
      <c r="G10" s="3"/>
    </row>
    <row r="11" spans="1:11" x14ac:dyDescent="0.2">
      <c r="B11" s="114"/>
      <c r="C11" s="115"/>
      <c r="D11" s="115"/>
      <c r="E11" s="116"/>
      <c r="F11" s="117"/>
      <c r="G11" s="118"/>
    </row>
    <row r="12" spans="1:11" x14ac:dyDescent="0.2">
      <c r="B12" s="367" t="s">
        <v>162</v>
      </c>
      <c r="C12" s="367"/>
      <c r="D12" s="367"/>
      <c r="E12" s="367"/>
      <c r="F12" s="367"/>
      <c r="G12" s="367"/>
    </row>
    <row r="13" spans="1:11" x14ac:dyDescent="0.2">
      <c r="B13" s="367" t="s">
        <v>163</v>
      </c>
      <c r="C13" s="367"/>
      <c r="D13" s="367"/>
      <c r="E13" s="367"/>
      <c r="F13" s="367"/>
      <c r="G13" s="367"/>
    </row>
    <row r="14" spans="1:11" x14ac:dyDescent="0.2">
      <c r="B14" s="114"/>
      <c r="C14" s="115"/>
      <c r="D14" s="115"/>
      <c r="E14" s="116"/>
      <c r="F14" s="119" t="s">
        <v>13</v>
      </c>
      <c r="G14" s="119"/>
    </row>
    <row r="15" spans="1:11" x14ac:dyDescent="0.2">
      <c r="B15" s="367"/>
      <c r="C15" s="367"/>
      <c r="D15" s="367"/>
      <c r="E15" s="367"/>
      <c r="F15" s="367"/>
      <c r="G15" s="367"/>
    </row>
    <row r="16" spans="1:11" x14ac:dyDescent="0.2">
      <c r="B16" s="367"/>
      <c r="C16" s="367"/>
      <c r="D16" s="367"/>
      <c r="E16" s="367"/>
      <c r="F16" s="367"/>
      <c r="G16" s="367"/>
    </row>
    <row r="17" spans="2:9" x14ac:dyDescent="0.2">
      <c r="B17" s="367" t="s">
        <v>164</v>
      </c>
      <c r="C17" s="367"/>
      <c r="D17" s="367"/>
      <c r="E17" s="367"/>
      <c r="F17" s="367"/>
      <c r="G17" s="367"/>
    </row>
    <row r="18" spans="2:9" x14ac:dyDescent="0.2">
      <c r="B18" s="367"/>
      <c r="C18" s="367"/>
      <c r="D18" s="367"/>
      <c r="E18" s="367"/>
      <c r="F18" s="367"/>
      <c r="G18" s="367"/>
    </row>
    <row r="19" spans="2:9" x14ac:dyDescent="0.2">
      <c r="B19" s="4"/>
      <c r="C19" s="53"/>
      <c r="D19" s="4"/>
      <c r="E19" s="53"/>
      <c r="F19" s="4"/>
      <c r="G19" s="53"/>
    </row>
    <row r="20" spans="2:9" x14ac:dyDescent="0.2">
      <c r="B20" s="4"/>
      <c r="C20" s="53"/>
      <c r="D20" s="4"/>
      <c r="E20" s="53"/>
      <c r="F20" s="4"/>
      <c r="G20" s="53"/>
    </row>
    <row r="21" spans="2:9" x14ac:dyDescent="0.2">
      <c r="B21" s="4"/>
      <c r="C21" s="53"/>
      <c r="D21" s="4"/>
      <c r="E21" s="53"/>
      <c r="F21" s="4"/>
      <c r="G21" s="53"/>
      <c r="I21" s="2" t="s">
        <v>67</v>
      </c>
    </row>
    <row r="22" spans="2:9" x14ac:dyDescent="0.2">
      <c r="B22" s="4"/>
      <c r="C22" s="53"/>
      <c r="D22" s="4"/>
      <c r="E22" s="53"/>
      <c r="F22" s="4"/>
      <c r="G22" s="53"/>
    </row>
    <row r="32" spans="2:9" x14ac:dyDescent="0.2">
      <c r="H32" s="2" t="s">
        <v>67</v>
      </c>
    </row>
  </sheetData>
  <mergeCells count="13"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  <mergeCell ref="B16:G16"/>
    <mergeCell ref="B17:G17"/>
    <mergeCell ref="B18:G18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2021-08-26T11:36:53Z</cp:lastPrinted>
  <dcterms:created xsi:type="dcterms:W3CDTF">2000-11-20T12:09:58Z</dcterms:created>
  <dcterms:modified xsi:type="dcterms:W3CDTF">2021-08-27T11:09:06Z</dcterms:modified>
</cp:coreProperties>
</file>