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4ο ΔΗΜ. ΣΥΜ\"/>
    </mc:Choice>
  </mc:AlternateContent>
  <bookViews>
    <workbookView xWindow="0" yWindow="0" windowWidth="2325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'ΕΡΓΑ-ΜΕΛΕΤΕΣ'!$B$1:$I$67</definedName>
    <definedName name="_xlnm.Print_Area" localSheetId="1">ΣΥΝΕΧΙΖΟΜΕΝΑ!$B$1:$H$24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F8" i="5" l="1"/>
  <c r="F30" i="6"/>
  <c r="I12" i="6"/>
  <c r="F65" i="6"/>
  <c r="I64" i="6"/>
  <c r="I57" i="6"/>
  <c r="H24" i="5"/>
  <c r="H7" i="1"/>
  <c r="H8" i="1"/>
  <c r="I31" i="6"/>
  <c r="I33" i="6"/>
  <c r="I37" i="6"/>
  <c r="H33" i="6"/>
  <c r="H46" i="6"/>
  <c r="G5" i="1"/>
  <c r="H23" i="6"/>
  <c r="H55" i="6"/>
  <c r="H50" i="6"/>
  <c r="H67" i="6"/>
  <c r="G6" i="1"/>
  <c r="H14" i="5"/>
  <c r="I45" i="6"/>
  <c r="I41" i="6"/>
  <c r="H37" i="6"/>
  <c r="H41" i="6"/>
  <c r="H45" i="6"/>
  <c r="F9" i="6"/>
  <c r="I9" i="6"/>
  <c r="I23" i="6"/>
  <c r="F20" i="5"/>
  <c r="F21" i="5"/>
  <c r="F19" i="5"/>
  <c r="F18" i="5"/>
  <c r="F13" i="5"/>
  <c r="F9" i="5"/>
  <c r="F6" i="5"/>
  <c r="B4" i="5"/>
  <c r="B5" i="5"/>
  <c r="B6" i="5"/>
  <c r="B7" i="5"/>
  <c r="B9" i="5"/>
  <c r="B10" i="5"/>
  <c r="B11" i="5"/>
  <c r="B19" i="5"/>
  <c r="B20" i="5"/>
  <c r="B22" i="5"/>
  <c r="B23" i="5"/>
  <c r="F4" i="5"/>
  <c r="I16" i="6"/>
  <c r="I61" i="6"/>
  <c r="I67" i="6"/>
  <c r="H6" i="1"/>
  <c r="I15" i="6"/>
  <c r="I46" i="6"/>
  <c r="H5" i="1"/>
</calcChain>
</file>

<file path=xl/sharedStrings.xml><?xml version="1.0" encoding="utf-8"?>
<sst xmlns="http://schemas.openxmlformats.org/spreadsheetml/2006/main" count="243" uniqueCount="187">
  <si>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</si>
  <si>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</si>
  <si>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</si>
  <si>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</si>
  <si>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</si>
  <si>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</si>
  <si>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</si>
  <si>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</si>
  <si>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</si>
  <si>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</si>
  <si>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</si>
  <si>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</si>
  <si>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</si>
  <si>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</si>
  <si>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</si>
  <si>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</si>
  <si>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</si>
  <si>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</si>
  <si>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</si>
  <si>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</si>
  <si>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</si>
  <si>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</si>
  <si>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</si>
  <si>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</si>
  <si>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</si>
  <si>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</si>
  <si>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</si>
  <si>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</si>
  <si>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ΝΟΜΙΜΟΠΟΙΗΣΗ ΚΑΤΑΣΚΕΥΩΝ ΣΤΟ ΔΗΜΟΤΙΚΟ ΣΤΑΔΙΟ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</si>
  <si>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</si>
  <si>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</si>
  <si>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</si>
  <si>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</si>
  <si>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</si>
  <si>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30.7411.0004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</si>
  <si>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</si>
  <si>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</si>
  <si>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</si>
  <si>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</si>
  <si>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</si>
  <si>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</si>
  <si>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1326.0002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</si>
  <si>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</si>
  <si>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</si>
  <si>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</si>
  <si>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</si>
  <si>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</si>
  <si>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</si>
  <si>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ΣΥΝΤΗΡΗΣΗ ΣΧΟΛΙΚΩΝ ΚΤΙΡΙΩΝ 2018</t>
  </si>
  <si>
    <t>15.7331.0010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</si>
  <si>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</si>
  <si>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</si>
  <si>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</si>
  <si>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</si>
  <si>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</si>
  <si>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</si>
  <si>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</si>
  <si>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</si>
  <si>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</si>
  <si>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30.7323.0005</t>
  </si>
  <si>
    <t>15.7331.0017</t>
  </si>
  <si>
    <t xml:space="preserve">Π.Δ.Ε. </t>
  </si>
  <si>
    <t>61.7311.0002</t>
  </si>
  <si>
    <t>1322.0009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</si>
  <si>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</si>
  <si>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</si>
  <si>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</si>
  <si>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</si>
  <si>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</si>
  <si>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</si>
  <si>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</si>
  <si>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</si>
  <si>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</si>
  <si>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</si>
  <si>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</si>
  <si>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</si>
  <si>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</si>
  <si>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</si>
  <si>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</si>
  <si>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</si>
  <si>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</si>
  <si>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</si>
  <si>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</si>
  <si>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</si>
  <si>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</si>
  <si>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</si>
  <si>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</si>
  <si>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</si>
  <si>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</si>
  <si>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</si>
  <si>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</si>
  <si>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30.7336.0008</t>
  </si>
  <si>
    <t>15.7411.0001</t>
  </si>
  <si>
    <t>ΦΙΛΟΔΗΜΟΣ ΙΙ           ΣΑΤΑ (π.ε.)</t>
  </si>
  <si>
    <t>1311.0001</t>
  </si>
  <si>
    <t xml:space="preserve"> 1322.0013                   1311.0001</t>
  </si>
  <si>
    <t>64.7331.0001</t>
  </si>
  <si>
    <t>ΑΞΙΟΛΟΓΗΣΗ ΣΚΟΠΙΜΟΤΗΤΑΣ ΚΑΙ ΒΙΩΣΙΜΟΤΗΤΑΣ ΔΡΑΣΗΣ ΑΝΤΙΚΑΤΑΣΤΑΣΗΣ ΦΩΤΙΣΤΙΚΩΝ ΣΩΜΑΤΩΝ ΟΔΙΚΟΥ ΦΩΤΙΣΜΟΥ</t>
  </si>
  <si>
    <t>ΑΣΦΑΛΤΟΣΤΡΩΣΕΙΣ ΟΔΩΝ 2019</t>
  </si>
  <si>
    <t>30.7323.0007</t>
  </si>
  <si>
    <t>30.7413.0013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</si>
  <si>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</si>
  <si>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</si>
  <si>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</si>
  <si>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</si>
  <si>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</si>
  <si>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</si>
  <si>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</si>
  <si>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</si>
  <si>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</si>
  <si>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</si>
  <si>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</si>
  <si>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30.7312.0008</t>
  </si>
  <si>
    <t>30.7413.0014</t>
  </si>
  <si>
    <t xml:space="preserve">ΣΑΤΑ 2018                      ΣΑΤΑ (π.ε.)                                      ΣΑΤΑ (π.ε.)                              </t>
  </si>
  <si>
    <t>ΑΝΤΙΚΑΤΑΣΤΑΣΗ ΚΑΙ ΣΥΝΤΗΡΗΣΗ ΠΙΛΑΡΣ ΟΔΙΚΟΥ ΦΩΤΙΣΜΟΥ</t>
  </si>
  <si>
    <t>ΣΥΝΤΗΡΗΣΗ ΔΙΚΤΥΟΥ ΑΓΩΓΩΝ ΟΜΒΡΙΩΝ ΥΔΑΤΩΝ 2021</t>
  </si>
  <si>
    <t xml:space="preserve">ΕΣΠΑ  αρ. αποφ. 4280/1442/Α3/28.06.2019                                       </t>
  </si>
  <si>
    <t xml:space="preserve"> ΙΔΙΟΙ ΠΟΡΟΙ</t>
  </si>
  <si>
    <t xml:space="preserve">64.7412.0001                                                             </t>
  </si>
  <si>
    <t xml:space="preserve">ΤΕΧΝΙΚΟ ΠΡΟΓΡΑΜΜΑ 2022 </t>
  </si>
  <si>
    <t>ΚΑΤΑΣΚΕΥΗ ΚΤΙΡΙΟΥ ΠΟΛΙΤΙΣΤΙΚΟΥ ΚΕΝΤΡΟΥ ΣΤΟ Ο.Τ. 124</t>
  </si>
  <si>
    <t>Α2.ΟΔΟΠΟΙΪΑ</t>
  </si>
  <si>
    <t>ΣΥΝΤΗΡΗΣΗ ΔΙΚΤΥΟΥ ΑΓΩΓΩΝ ΟΜΒΡΙΩΝ ΥΔΑΤΩΝ 2022</t>
  </si>
  <si>
    <t>30.7336.0013</t>
  </si>
  <si>
    <t>ΚΑΤΑΣΚΕΥΗ ΣΥΝΔΕΣΕΩΝ ΑΚΙΝΗΤΩΝ ΜΕ ΤΟ ΔΙΚΤΥΟ ΑΚΑΘΑΡΤΩΝ 2022</t>
  </si>
  <si>
    <t>ΕΠΙΚΑΙΡΟΠΟΙΗΣΗ ΜΕΛΕΤΗΣ ΑΠΟΧΕΤΕΥΣΗΣ ΟΜΒΡΙΩΝ ΥΔΑΤΩΝ ΔΗΜΟΥ ΚΑΛΛΙΘΕΑΣ</t>
  </si>
  <si>
    <t xml:space="preserve">ΙΔΙΟΙ ΠΟΡΟΙ                                  </t>
  </si>
  <si>
    <t>ΣΧΕΔΙΟ ΒΙΩΣΙΜΗΣ ΑΣΤΙΚΗΣ ΚΙΝΗΤΙΚΟΤΗΤΑΣ</t>
  </si>
  <si>
    <t>ΜΕΛΕΤΗ ΑΠΟΚΑΤΑΣΤΑΣΗΣ ΚΤΙΡΙΟΥ ΟΔΟΥ ΣΚΡΑ 31</t>
  </si>
  <si>
    <t>40780</t>
  </si>
  <si>
    <t xml:space="preserve">    ΙΔΙΟΙ ΠΟΡΟΙ</t>
  </si>
  <si>
    <t xml:space="preserve">64.7323.0003              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</si>
  <si>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</si>
  <si>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</si>
  <si>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</si>
  <si>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2022                                   ΙΔΙΟΙ ΠΟΡΟΙ</t>
  </si>
  <si>
    <t>186.707                 113.293</t>
  </si>
  <si>
    <t>ΣΑΤΑ ΣΧΟΛΕΙΩΝ 2022</t>
  </si>
  <si>
    <t>ΣΑΤΑ ΣΧΟΛΕΙΩΝ 2021</t>
  </si>
  <si>
    <t>ΔΑΠΑΝΗ 2022</t>
  </si>
  <si>
    <t>ΑΣΦΑΛΤΟΣΤΡΩΣΕΙΣ ΟΔΩΝ 2022</t>
  </si>
  <si>
    <t>ΣΥΝΤΗΡΗΣΗ ΣΧΟΛΙΚΩΝ ΚΤΙΡΙΩΝ 2021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</si>
  <si>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</si>
  <si>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</si>
  <si>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</si>
  <si>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</si>
  <si>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</si>
  <si>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10.6261.0012</t>
  </si>
  <si>
    <t>10.7311.0005</t>
  </si>
  <si>
    <t>15.7321.0001</t>
  </si>
  <si>
    <t>ΣΥΝΤΗΡΗΣΗ ΔΗΜΟΤΙΚΟΥ ΦΩΤΙΣΜΟΥ ΟΔΩΝ ΠΛΑΤΕΙΩΝ &amp; ΠΑΙΔΙΚΩΝ ΧΑΡΩΝ 2022</t>
  </si>
  <si>
    <t>30.7333.0006</t>
  </si>
  <si>
    <t>30.7336.0014</t>
  </si>
  <si>
    <t>30.7312.0009</t>
  </si>
  <si>
    <t>30.7413.0016</t>
  </si>
  <si>
    <t xml:space="preserve"> 24.746</t>
  </si>
  <si>
    <t>30.7413.0017</t>
  </si>
  <si>
    <t>ΣΑΤΑ                               ΙΔΙΟΙ ΠΟΡΟΙ</t>
  </si>
  <si>
    <t>100                                  24.700</t>
  </si>
  <si>
    <t>15.7411.0002</t>
  </si>
  <si>
    <t>ΣΑΤΑ 2021</t>
  </si>
  <si>
    <t>ΤΕΧΝΙΚΟ ΠΡΟΓΡΑΜΜΑ 2022</t>
  </si>
  <si>
    <t>30.7323.0011</t>
  </si>
  <si>
    <t>ΠΡΟΓΡΑΜΜΑ ΑΝΤΩΝΗΣ ΤΡΙΤΣΗΣ</t>
  </si>
  <si>
    <t>12.400.000 (ΕΚΚΡΕΜΕΙ)</t>
  </si>
  <si>
    <t>145.119 (ΕΚΚΡΕΜΕΙ)</t>
  </si>
  <si>
    <t>267.092 (ΕΚΚΡΕΜΕΙ)</t>
  </si>
  <si>
    <t>30.7323.0010</t>
  </si>
  <si>
    <t>207.791       (ΕΚΚΡΕΜΕΙ)</t>
  </si>
  <si>
    <t>ΤΑΠ 2021</t>
  </si>
  <si>
    <t>ΤΑΠ 2022</t>
  </si>
  <si>
    <t>30.7413.0018</t>
  </si>
  <si>
    <t>ΠΡΩΤΟΒΑΘΜΙΟΣ ΚΑΙ ΔΕΥΤΕΡΟΒΑΘΜΙΟΣ ΠΡΟΣΕΙΣΜΙΚΟΣ ΕΛΕΓΧΟΣ ΚΡΙΣΙΜΩΝ ΥΠΟΔΟΜΩΝ ΔΗΜΟΥ ΚΑΛΛΙΘΕΑΣ</t>
  </si>
  <si>
    <t>42.517,76                                                    (ΕΚΚΡΕΜΕΙ)</t>
  </si>
  <si>
    <t>1η ΤΡΟΠΟΠΟΙΗΣΗ</t>
  </si>
  <si>
    <t xml:space="preserve">/2021 ΑΠΟΦΑΣΗ Δ.Σ. ΑΔΑ </t>
  </si>
  <si>
    <t>ΣΥΝΤΗΡΗΣΗ ΔΗΜΟΤΙΚΟΥ ΦΩΤΙΣΜΟΥΟΔΟΥ ΓΡ. ΛΑΜΠΡΑΚΗ ΚΑΙ ΠΡΟΑΥΛΕΙΟΥ ΑΓ. ΝΙΚΟΛΑΟΥ</t>
  </si>
  <si>
    <t>30.7333.0007</t>
  </si>
  <si>
    <t>30.7411.0022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</si>
  <si>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</si>
  <si>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</si>
  <si>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</si>
  <si>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 xml:space="preserve"> ΜΕΛΕΤΗ ΒΙΟΚΛΙΜΑΤΙΚΗΣ - ΑΣΤΙΚΗΣ ΑΝΑΠΛΑΣΗΣ ΕΝΟΠΟΙΗΣΗΣ ΚΑΙ ΔΙΑΣΥΝΔΕΣΗΣ ΤΟΥ ΚΠΙΣΝ ΜΕ ΤΟ ΑΝΟΙΚΤΟ ΚΕΝΤΡΟ ΕΜΠΟΡΙΟΥ ΤΟΥ ΔΗΜΟΥ ΚΑΛΛΙΘΕΑΣ  (ΠΡ. ΣΥΜΒΑΣΗ ΜΕ Ε.Ε.Τ.Α.Α.)   </t>
  </si>
  <si>
    <t xml:space="preserve">                        180.697                        318.303</t>
  </si>
  <si>
    <t>ΣΑΤΑ 2022                 ΤΑΠ 2022</t>
  </si>
  <si>
    <t>Καλλιθέα 03-02-22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</si>
</sst>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9" xfId="0" applyNumberFormat="1" applyFont="1" applyBorder="1"/>
    <xf numFmtId="3" fontId="15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5" fillId="0" borderId="0" xfId="0" applyFont="1" applyFill="1"/>
    <xf numFmtId="3" fontId="2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 wrapText="1"/>
    </xf>
    <xf numFmtId="3" fontId="22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3" fontId="4" fillId="0" borderId="0" xfId="0" applyNumberFormat="1" applyFont="1"/>
    <xf numFmtId="3" fontId="1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quotePrefix="1" applyNumberFormat="1" applyFont="1" applyFill="1" applyBorder="1" applyAlignment="1">
      <alignment horizontal="right" vertical="center"/>
    </xf>
    <xf numFmtId="4" fontId="14" fillId="0" borderId="1" xfId="0" quotePrefix="1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9" fontId="14" fillId="2" borderId="1" xfId="0" quotePrefix="1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left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3" fontId="5" fillId="2" borderId="14" xfId="0" quotePrefix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4" fillId="2" borderId="14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4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14" fillId="3" borderId="1" xfId="0" quotePrefix="1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14" fillId="3" borderId="14" xfId="0" quotePrefix="1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4" fillId="3" borderId="14" xfId="0" quotePrefix="1" applyNumberFormat="1" applyFont="1" applyFill="1" applyBorder="1" applyAlignment="1">
      <alignment horizontal="center" vertical="center" wrapText="1"/>
    </xf>
    <xf numFmtId="49" fontId="14" fillId="3" borderId="12" xfId="0" quotePrefix="1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right" vertical="center"/>
    </xf>
    <xf numFmtId="3" fontId="14" fillId="3" borderId="12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 wrapText="1"/>
    </xf>
    <xf numFmtId="3" fontId="5" fillId="3" borderId="12" xfId="0" applyNumberFormat="1" applyFont="1" applyFill="1" applyBorder="1" applyAlignment="1">
      <alignment horizontal="right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14" fillId="2" borderId="14" xfId="0" quotePrefix="1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4" fillId="2" borderId="14" xfId="0" quotePrefix="1" applyNumberFormat="1" applyFont="1" applyFill="1" applyBorder="1" applyAlignment="1">
      <alignment horizontal="center" vertical="center"/>
    </xf>
    <xf numFmtId="49" fontId="14" fillId="2" borderId="12" xfId="0" quotePrefix="1" applyNumberFormat="1" applyFont="1" applyFill="1" applyBorder="1" applyAlignment="1">
      <alignment horizontal="center" vertical="center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14" xfId="0" quotePrefix="1" applyNumberFormat="1" applyFont="1" applyFill="1" applyBorder="1" applyAlignment="1">
      <alignment horizontal="center" vertical="center" wrapText="1"/>
    </xf>
    <xf numFmtId="49" fontId="5" fillId="2" borderId="15" xfId="0" quotePrefix="1" applyNumberFormat="1" applyFont="1" applyFill="1" applyBorder="1" applyAlignment="1">
      <alignment horizontal="center" vertical="center" wrapText="1"/>
    </xf>
    <xf numFmtId="49" fontId="5" fillId="2" borderId="12" xfId="0" quotePrefix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4" fillId="3" borderId="14" xfId="0" quotePrefix="1" applyNumberFormat="1" applyFont="1" applyFill="1" applyBorder="1" applyAlignment="1">
      <alignment horizontal="center" vertical="center" wrapText="1"/>
    </xf>
    <xf numFmtId="3" fontId="14" fillId="3" borderId="12" xfId="0" quotePrefix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5" fillId="2" borderId="14" xfId="0" quotePrefix="1" applyNumberFormat="1" applyFont="1" applyFill="1" applyBorder="1" applyAlignment="1">
      <alignment horizontal="center" vertical="center"/>
    </xf>
    <xf numFmtId="49" fontId="5" fillId="2" borderId="15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6" xfId="0" quotePrefix="1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14" fillId="3" borderId="14" xfId="0" quotePrefix="1" applyNumberFormat="1" applyFont="1" applyFill="1" applyBorder="1" applyAlignment="1">
      <alignment horizontal="center" vertical="center"/>
    </xf>
    <xf numFmtId="49" fontId="14" fillId="3" borderId="12" xfId="0" quotePrefix="1" applyNumberFormat="1" applyFont="1" applyFill="1" applyBorder="1" applyAlignment="1">
      <alignment horizontal="center" vertical="center"/>
    </xf>
    <xf numFmtId="49" fontId="14" fillId="2" borderId="15" xfId="0" quotePrefix="1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14" fillId="0" borderId="14" xfId="0" quotePrefix="1" applyNumberFormat="1" applyFont="1" applyFill="1" applyBorder="1" applyAlignment="1">
      <alignment horizontal="center" vertical="center" wrapText="1"/>
    </xf>
    <xf numFmtId="49" fontId="14" fillId="0" borderId="12" xfId="0" quotePrefix="1" applyNumberFormat="1" applyFont="1" applyFill="1" applyBorder="1" applyAlignment="1">
      <alignment horizontal="center" vertical="center" wrapText="1"/>
    </xf>
    <xf numFmtId="49" fontId="5" fillId="0" borderId="14" xfId="0" quotePrefix="1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5513" name="Line 1"/>
        <xdr:cNvSpPr>
          <a:spLocks noChangeShapeType="1"/>
        </xdr:cNvSpPr>
      </xdr:nvSpPr>
      <xdr:spPr bwMode="auto">
        <a:xfrm>
          <a:off x="723900" y="12496800"/>
          <a:ext cx="997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0</xdr:colOff>
      <xdr:row>49</xdr:row>
      <xdr:rowOff>0</xdr:rowOff>
    </xdr:to>
    <xdr:sp macro="" textlink="">
      <xdr:nvSpPr>
        <xdr:cNvPr id="15514" name="Line 4"/>
        <xdr:cNvSpPr>
          <a:spLocks noChangeShapeType="1"/>
        </xdr:cNvSpPr>
      </xdr:nvSpPr>
      <xdr:spPr bwMode="auto">
        <a:xfrm flipV="1">
          <a:off x="609600" y="1583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zoomScale="80" zoomScaleNormal="80" workbookViewId="0">
      <selection activeCell="F29" sqref="F29"/>
    </sheetView>
  </sheetViews>
  <sheetFormatPr defaultRowHeight="15" x14ac:dyDescent="0.2"/>
  <cols>
    <col min="1" max="1" width="9.140625" style="23"/>
    <col min="2" max="2" width="4.42578125" style="27" customWidth="1"/>
    <col min="3" max="3" width="67.42578125" style="131" customWidth="1"/>
    <col min="4" max="4" width="19.7109375" style="49" customWidth="1"/>
    <col min="5" max="5" width="9.28515625" style="92" hidden="1" customWidth="1"/>
    <col min="6" max="6" width="17.5703125" style="45" customWidth="1"/>
    <col min="7" max="7" width="17.5703125" style="92" customWidth="1"/>
    <col min="8" max="8" width="24.5703125" style="31" customWidth="1"/>
    <col min="9" max="9" width="21.42578125" style="75" customWidth="1"/>
    <col min="10" max="10" width="26" style="21" customWidth="1"/>
    <col min="11" max="11" width="21.28515625" style="21" customWidth="1"/>
    <col min="12" max="14" width="18.42578125" style="21" customWidth="1"/>
    <col min="15" max="15" width="17.5703125" style="113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20" s="69" customFormat="1" ht="23.25" customHeight="1" x14ac:dyDescent="0.25">
      <c r="A1" s="251" t="s">
        <v>120</v>
      </c>
      <c r="B1" s="251"/>
      <c r="C1" s="251"/>
      <c r="D1" s="251"/>
      <c r="E1" s="251"/>
      <c r="F1" s="251"/>
      <c r="G1" s="251"/>
      <c r="H1" s="251"/>
      <c r="I1" s="251"/>
      <c r="J1" s="222"/>
      <c r="K1" s="222"/>
      <c r="L1" s="222"/>
      <c r="M1" s="222"/>
      <c r="N1" s="223"/>
      <c r="O1" s="223"/>
      <c r="P1" s="112"/>
      <c r="Q1" s="112"/>
      <c r="R1" s="112"/>
      <c r="S1" s="111"/>
      <c r="T1" s="112"/>
    </row>
    <row r="2" spans="1:20" s="69" customFormat="1" ht="23.25" customHeight="1" x14ac:dyDescent="0.25">
      <c r="A2" s="252" t="s">
        <v>175</v>
      </c>
      <c r="B2" s="253"/>
      <c r="C2" s="253"/>
      <c r="D2" s="253"/>
      <c r="E2" s="253"/>
      <c r="F2" s="253"/>
      <c r="G2" s="253"/>
      <c r="H2" s="253"/>
      <c r="I2" s="254"/>
      <c r="J2" s="224"/>
      <c r="K2" s="224"/>
      <c r="L2" s="224"/>
      <c r="M2" s="224"/>
      <c r="N2" s="223"/>
      <c r="O2" s="223"/>
      <c r="P2" s="112"/>
      <c r="Q2" s="112"/>
      <c r="R2" s="112"/>
      <c r="S2" s="111"/>
      <c r="T2" s="112"/>
    </row>
    <row r="3" spans="1:20" s="69" customFormat="1" ht="23.25" customHeight="1" x14ac:dyDescent="0.2">
      <c r="A3" s="251" t="s">
        <v>176</v>
      </c>
      <c r="B3" s="251"/>
      <c r="C3" s="251"/>
      <c r="D3" s="251"/>
      <c r="E3" s="251"/>
      <c r="F3" s="251"/>
      <c r="G3" s="251"/>
      <c r="H3" s="251"/>
      <c r="I3" s="251"/>
      <c r="J3" s="222"/>
      <c r="K3" s="222"/>
      <c r="L3" s="222"/>
      <c r="M3" s="222"/>
      <c r="N3" s="223"/>
      <c r="O3" s="223"/>
      <c r="P3" s="112"/>
      <c r="Q3" s="112"/>
      <c r="R3" s="112"/>
      <c r="S3" s="112"/>
      <c r="T3" s="112"/>
    </row>
    <row r="4" spans="1:20" s="28" customFormat="1" ht="30.95" customHeight="1" x14ac:dyDescent="0.2">
      <c r="B4" s="301" t="s">
        <v>0</v>
      </c>
      <c r="C4" s="285" t="s">
        <v>3</v>
      </c>
      <c r="D4" s="285" t="s">
        <v>5</v>
      </c>
      <c r="E4" s="316" t="s">
        <v>24</v>
      </c>
      <c r="F4" s="304" t="s">
        <v>25</v>
      </c>
      <c r="G4" s="316" t="s">
        <v>23</v>
      </c>
      <c r="H4" s="304" t="s">
        <v>46</v>
      </c>
      <c r="I4" s="306" t="s">
        <v>140</v>
      </c>
      <c r="J4" s="165"/>
      <c r="K4" s="165"/>
      <c r="O4" s="315"/>
    </row>
    <row r="5" spans="1:20" s="21" customFormat="1" ht="11.25" customHeight="1" x14ac:dyDescent="0.2">
      <c r="B5" s="302"/>
      <c r="C5" s="285"/>
      <c r="D5" s="285"/>
      <c r="E5" s="316"/>
      <c r="F5" s="304"/>
      <c r="G5" s="316"/>
      <c r="H5" s="304"/>
      <c r="I5" s="306"/>
      <c r="O5" s="315"/>
    </row>
    <row r="6" spans="1:20" s="21" customFormat="1" ht="25.5" customHeight="1" x14ac:dyDescent="0.2">
      <c r="B6" s="72"/>
      <c r="C6" s="77" t="s">
        <v>7</v>
      </c>
      <c r="D6" s="305"/>
      <c r="E6" s="305"/>
      <c r="F6" s="305"/>
      <c r="G6" s="305"/>
      <c r="H6" s="305"/>
      <c r="I6" s="305"/>
    </row>
    <row r="7" spans="1:20" s="21" customFormat="1" ht="24.75" customHeight="1" x14ac:dyDescent="0.2">
      <c r="B7" s="72"/>
      <c r="C7" s="126" t="s">
        <v>22</v>
      </c>
      <c r="D7" s="305"/>
      <c r="E7" s="305"/>
      <c r="F7" s="305"/>
      <c r="G7" s="305"/>
      <c r="H7" s="305"/>
      <c r="I7" s="305"/>
    </row>
    <row r="8" spans="1:20" s="24" customFormat="1" ht="24" customHeight="1" x14ac:dyDescent="0.2">
      <c r="B8" s="127"/>
      <c r="C8" s="67" t="s">
        <v>21</v>
      </c>
      <c r="D8" s="305"/>
      <c r="E8" s="305"/>
      <c r="F8" s="305"/>
      <c r="G8" s="305"/>
      <c r="H8" s="305"/>
      <c r="I8" s="305"/>
      <c r="J8" s="25"/>
      <c r="K8" s="25"/>
      <c r="L8" s="25"/>
      <c r="M8" s="25"/>
      <c r="N8" s="25"/>
      <c r="O8" s="25"/>
      <c r="P8" s="25"/>
    </row>
    <row r="9" spans="1:20" s="81" customFormat="1" ht="25.5" customHeight="1" x14ac:dyDescent="0.2">
      <c r="B9" s="267">
        <v>1</v>
      </c>
      <c r="C9" s="270" t="s">
        <v>142</v>
      </c>
      <c r="D9" s="167" t="s">
        <v>19</v>
      </c>
      <c r="E9" s="168" t="s">
        <v>105</v>
      </c>
      <c r="F9" s="156">
        <f>H9-F10-F11</f>
        <v>37600</v>
      </c>
      <c r="G9" s="298" t="s">
        <v>145</v>
      </c>
      <c r="H9" s="276">
        <v>500000</v>
      </c>
      <c r="I9" s="276">
        <f>F10+F11</f>
        <v>462400</v>
      </c>
      <c r="J9" s="39"/>
      <c r="K9" s="115"/>
      <c r="L9" s="115"/>
      <c r="M9" s="115"/>
      <c r="N9" s="115"/>
      <c r="O9" s="114"/>
      <c r="P9" s="115"/>
    </row>
    <row r="10" spans="1:20" s="81" customFormat="1" ht="34.5" customHeight="1" x14ac:dyDescent="0.2">
      <c r="B10" s="268"/>
      <c r="C10" s="297"/>
      <c r="D10" s="167" t="s">
        <v>139</v>
      </c>
      <c r="E10" s="168"/>
      <c r="F10" s="156">
        <v>231200</v>
      </c>
      <c r="G10" s="299"/>
      <c r="H10" s="303"/>
      <c r="I10" s="303"/>
      <c r="J10" s="39"/>
      <c r="K10" s="115"/>
      <c r="L10" s="115"/>
      <c r="M10" s="115"/>
      <c r="N10" s="115"/>
      <c r="O10" s="114"/>
      <c r="P10" s="115"/>
    </row>
    <row r="11" spans="1:20" s="81" customFormat="1" ht="32.25" customHeight="1" x14ac:dyDescent="0.2">
      <c r="B11" s="269"/>
      <c r="C11" s="271"/>
      <c r="D11" s="167" t="s">
        <v>138</v>
      </c>
      <c r="E11" s="168"/>
      <c r="F11" s="156">
        <v>231200</v>
      </c>
      <c r="G11" s="300"/>
      <c r="H11" s="277"/>
      <c r="I11" s="277"/>
      <c r="J11" s="39"/>
      <c r="K11" s="115"/>
      <c r="L11" s="115"/>
      <c r="M11" s="115"/>
      <c r="N11" s="115"/>
      <c r="O11" s="114"/>
      <c r="P11" s="115"/>
    </row>
    <row r="12" spans="1:20" s="82" customFormat="1" ht="57" customHeight="1" x14ac:dyDescent="0.2">
      <c r="B12" s="267">
        <v>2</v>
      </c>
      <c r="C12" s="286" t="s">
        <v>20</v>
      </c>
      <c r="D12" s="265" t="s">
        <v>181</v>
      </c>
      <c r="E12" s="239" t="s">
        <v>106</v>
      </c>
      <c r="F12" s="320">
        <v>1000000</v>
      </c>
      <c r="G12" s="289" t="s">
        <v>146</v>
      </c>
      <c r="H12" s="292">
        <v>1520000</v>
      </c>
      <c r="I12" s="307">
        <f>F12+F14</f>
        <v>1520000</v>
      </c>
      <c r="J12" s="39"/>
      <c r="K12" s="39"/>
      <c r="L12" s="39"/>
      <c r="M12" s="39"/>
      <c r="N12" s="39"/>
      <c r="O12" s="114"/>
      <c r="P12" s="39"/>
    </row>
    <row r="13" spans="1:20" s="82" customFormat="1" ht="8.25" customHeight="1" x14ac:dyDescent="0.2">
      <c r="B13" s="268"/>
      <c r="C13" s="287"/>
      <c r="D13" s="266"/>
      <c r="E13" s="239"/>
      <c r="F13" s="321"/>
      <c r="G13" s="290"/>
      <c r="H13" s="293"/>
      <c r="I13" s="308"/>
      <c r="J13" s="39"/>
      <c r="K13" s="39"/>
      <c r="L13" s="39"/>
      <c r="M13" s="39"/>
      <c r="N13" s="39"/>
      <c r="O13" s="114"/>
      <c r="P13" s="39"/>
    </row>
    <row r="14" spans="1:20" s="82" customFormat="1" ht="21" customHeight="1" x14ac:dyDescent="0.2">
      <c r="B14" s="269"/>
      <c r="C14" s="288"/>
      <c r="D14" s="238" t="s">
        <v>170</v>
      </c>
      <c r="E14" s="239"/>
      <c r="F14" s="240">
        <v>520000</v>
      </c>
      <c r="G14" s="291"/>
      <c r="H14" s="294"/>
      <c r="I14" s="309"/>
      <c r="J14" s="39"/>
      <c r="K14" s="39"/>
      <c r="L14" s="39"/>
      <c r="M14" s="39"/>
      <c r="N14" s="39"/>
      <c r="O14" s="114"/>
      <c r="P14" s="39"/>
    </row>
    <row r="15" spans="1:20" s="74" customFormat="1" ht="17.25" customHeight="1" x14ac:dyDescent="0.2">
      <c r="B15" s="80">
        <v>3</v>
      </c>
      <c r="C15" s="171" t="s">
        <v>82</v>
      </c>
      <c r="D15" s="221" t="s">
        <v>74</v>
      </c>
      <c r="E15" s="172" t="s">
        <v>94</v>
      </c>
      <c r="F15" s="173">
        <v>74400</v>
      </c>
      <c r="G15" s="172" t="s">
        <v>89</v>
      </c>
      <c r="H15" s="174">
        <v>74400</v>
      </c>
      <c r="I15" s="175">
        <f>11400-10400</f>
        <v>1000</v>
      </c>
      <c r="J15" s="68"/>
      <c r="K15" s="68"/>
      <c r="L15" s="68"/>
      <c r="M15" s="68"/>
      <c r="N15" s="68"/>
      <c r="O15" s="116"/>
      <c r="P15" s="68"/>
    </row>
    <row r="16" spans="1:20" s="74" customFormat="1" ht="31.5" customHeight="1" x14ac:dyDescent="0.2">
      <c r="B16" s="267">
        <v>4</v>
      </c>
      <c r="C16" s="270" t="s">
        <v>83</v>
      </c>
      <c r="D16" s="167" t="s">
        <v>74</v>
      </c>
      <c r="E16" s="172" t="s">
        <v>94</v>
      </c>
      <c r="F16" s="156">
        <v>100</v>
      </c>
      <c r="G16" s="298" t="s">
        <v>90</v>
      </c>
      <c r="H16" s="276">
        <v>74400</v>
      </c>
      <c r="I16" s="276">
        <f>24800-24700</f>
        <v>100</v>
      </c>
      <c r="J16" s="68"/>
      <c r="K16" s="68"/>
      <c r="L16" s="68"/>
      <c r="M16" s="68"/>
      <c r="N16" s="68"/>
      <c r="O16" s="116"/>
      <c r="P16" s="68"/>
    </row>
    <row r="17" spans="2:16" s="74" customFormat="1" ht="31.5" customHeight="1" x14ac:dyDescent="0.2">
      <c r="B17" s="269"/>
      <c r="C17" s="271"/>
      <c r="D17" s="167" t="s">
        <v>19</v>
      </c>
      <c r="E17" s="172"/>
      <c r="F17" s="156">
        <v>74300</v>
      </c>
      <c r="G17" s="300"/>
      <c r="H17" s="277"/>
      <c r="I17" s="277"/>
      <c r="J17" s="68"/>
      <c r="K17" s="68"/>
      <c r="L17" s="68"/>
      <c r="M17" s="68"/>
      <c r="N17" s="68"/>
      <c r="O17" s="116"/>
      <c r="P17" s="68"/>
    </row>
    <row r="18" spans="2:16" s="74" customFormat="1" ht="20.25" customHeight="1" x14ac:dyDescent="0.2">
      <c r="B18" s="267">
        <v>5</v>
      </c>
      <c r="C18" s="270" t="s">
        <v>52</v>
      </c>
      <c r="D18" s="167" t="s">
        <v>147</v>
      </c>
      <c r="E18" s="176"/>
      <c r="F18" s="177">
        <v>72090</v>
      </c>
      <c r="G18" s="178" t="s">
        <v>148</v>
      </c>
      <c r="H18" s="274">
        <v>74400</v>
      </c>
      <c r="I18" s="276">
        <v>74400</v>
      </c>
      <c r="J18" s="68"/>
      <c r="K18" s="68"/>
      <c r="L18" s="68"/>
      <c r="M18" s="68"/>
      <c r="N18" s="68"/>
      <c r="O18" s="107"/>
      <c r="P18" s="68"/>
    </row>
    <row r="19" spans="2:16" s="74" customFormat="1" ht="20.25" customHeight="1" x14ac:dyDescent="0.2">
      <c r="B19" s="269"/>
      <c r="C19" s="271"/>
      <c r="D19" s="167" t="s">
        <v>19</v>
      </c>
      <c r="E19" s="176"/>
      <c r="F19" s="177">
        <v>2310</v>
      </c>
      <c r="G19" s="178"/>
      <c r="H19" s="275"/>
      <c r="I19" s="277"/>
      <c r="J19" s="68"/>
      <c r="K19" s="68"/>
      <c r="L19" s="68"/>
      <c r="M19" s="68"/>
      <c r="N19" s="68"/>
      <c r="O19" s="107"/>
      <c r="P19" s="68"/>
    </row>
    <row r="20" spans="2:16" s="74" customFormat="1" ht="21" customHeight="1" x14ac:dyDescent="0.2">
      <c r="B20" s="80">
        <v>6</v>
      </c>
      <c r="C20" s="171" t="s">
        <v>110</v>
      </c>
      <c r="D20" s="167" t="s">
        <v>135</v>
      </c>
      <c r="E20" s="176"/>
      <c r="F20" s="177">
        <v>150000</v>
      </c>
      <c r="G20" s="178" t="s">
        <v>149</v>
      </c>
      <c r="H20" s="179">
        <v>150000</v>
      </c>
      <c r="I20" s="175">
        <v>150000</v>
      </c>
      <c r="J20" s="68"/>
      <c r="K20" s="68"/>
      <c r="L20" s="68"/>
      <c r="M20" s="68"/>
      <c r="N20" s="68"/>
      <c r="O20" s="107"/>
      <c r="P20" s="68"/>
    </row>
    <row r="21" spans="2:16" s="74" customFormat="1" ht="41.25" customHeight="1" x14ac:dyDescent="0.2">
      <c r="B21" s="267">
        <v>7</v>
      </c>
      <c r="C21" s="270" t="s">
        <v>121</v>
      </c>
      <c r="D21" s="167" t="s">
        <v>164</v>
      </c>
      <c r="E21" s="176"/>
      <c r="F21" s="180" t="s">
        <v>165</v>
      </c>
      <c r="G21" s="272" t="s">
        <v>150</v>
      </c>
      <c r="H21" s="274">
        <v>14632000</v>
      </c>
      <c r="I21" s="276">
        <v>1000</v>
      </c>
      <c r="J21" s="68"/>
      <c r="K21" s="68"/>
      <c r="L21" s="68"/>
      <c r="M21" s="68"/>
      <c r="N21" s="68"/>
      <c r="O21" s="107"/>
      <c r="P21" s="68"/>
    </row>
    <row r="22" spans="2:16" s="74" customFormat="1" ht="41.25" customHeight="1" x14ac:dyDescent="0.2">
      <c r="B22" s="269"/>
      <c r="C22" s="271"/>
      <c r="D22" s="167" t="s">
        <v>19</v>
      </c>
      <c r="E22" s="176"/>
      <c r="F22" s="180">
        <v>2232000</v>
      </c>
      <c r="G22" s="273"/>
      <c r="H22" s="275"/>
      <c r="I22" s="277"/>
      <c r="J22" s="68"/>
      <c r="K22" s="68"/>
      <c r="L22" s="68"/>
      <c r="M22" s="68"/>
      <c r="N22" s="68"/>
      <c r="O22" s="107"/>
      <c r="P22" s="68"/>
    </row>
    <row r="23" spans="2:16" ht="15" customHeight="1" x14ac:dyDescent="0.2">
      <c r="B23" s="26"/>
      <c r="C23" s="181"/>
      <c r="D23" s="284"/>
      <c r="E23" s="284"/>
      <c r="F23" s="284"/>
      <c r="G23" s="284"/>
      <c r="H23" s="182">
        <f>SUM(H9:H22)</f>
        <v>17025200</v>
      </c>
      <c r="I23" s="183">
        <f>SUM(I9:I22)</f>
        <v>2208900</v>
      </c>
      <c r="O23" s="21"/>
    </row>
    <row r="24" spans="2:16" ht="26.25" customHeight="1" x14ac:dyDescent="0.2">
      <c r="B24" s="26"/>
      <c r="C24" s="181"/>
      <c r="D24" s="220"/>
      <c r="E24" s="220"/>
      <c r="F24" s="220"/>
      <c r="G24" s="220"/>
      <c r="H24" s="182"/>
      <c r="I24" s="183"/>
      <c r="O24" s="21"/>
    </row>
    <row r="25" spans="2:16" s="70" customFormat="1" ht="24" customHeight="1" x14ac:dyDescent="0.25">
      <c r="B25" s="72"/>
      <c r="C25" s="184" t="s">
        <v>122</v>
      </c>
      <c r="D25" s="284"/>
      <c r="E25" s="284"/>
      <c r="F25" s="284"/>
      <c r="G25" s="284"/>
      <c r="H25" s="284"/>
      <c r="I25" s="284"/>
      <c r="J25" s="119"/>
      <c r="K25" s="119"/>
      <c r="L25" s="119"/>
      <c r="M25" s="119"/>
      <c r="N25" s="119"/>
      <c r="O25" s="119"/>
      <c r="P25" s="119"/>
    </row>
    <row r="26" spans="2:16" s="35" customFormat="1" ht="37.5" customHeight="1" x14ac:dyDescent="0.2">
      <c r="B26" s="78">
        <v>1</v>
      </c>
      <c r="C26" s="169" t="s">
        <v>151</v>
      </c>
      <c r="D26" s="245" t="s">
        <v>185</v>
      </c>
      <c r="E26" s="246" t="s">
        <v>94</v>
      </c>
      <c r="F26" s="247" t="s">
        <v>184</v>
      </c>
      <c r="G26" s="248" t="s">
        <v>152</v>
      </c>
      <c r="H26" s="249">
        <v>500000</v>
      </c>
      <c r="I26" s="250">
        <v>180697</v>
      </c>
      <c r="J26" s="215"/>
      <c r="K26" s="85"/>
      <c r="L26" s="85"/>
      <c r="M26" s="85"/>
      <c r="N26" s="85"/>
      <c r="O26" s="107"/>
      <c r="P26" s="85"/>
    </row>
    <row r="27" spans="2:16" s="35" customFormat="1" ht="33" customHeight="1" x14ac:dyDescent="0.2">
      <c r="B27" s="78">
        <v>2</v>
      </c>
      <c r="C27" s="169" t="s">
        <v>115</v>
      </c>
      <c r="D27" s="167" t="s">
        <v>136</v>
      </c>
      <c r="E27" s="176"/>
      <c r="F27" s="180" t="s">
        <v>137</v>
      </c>
      <c r="G27" s="178" t="s">
        <v>168</v>
      </c>
      <c r="H27" s="179">
        <v>300000</v>
      </c>
      <c r="I27" s="170">
        <v>186707</v>
      </c>
      <c r="J27" s="85"/>
      <c r="K27" s="85"/>
      <c r="L27" s="85"/>
      <c r="M27" s="85"/>
      <c r="N27" s="85"/>
      <c r="O27" s="107"/>
      <c r="P27" s="85"/>
    </row>
    <row r="28" spans="2:16" s="35" customFormat="1" ht="25.5" customHeight="1" x14ac:dyDescent="0.2">
      <c r="B28" s="286">
        <v>3</v>
      </c>
      <c r="C28" s="270" t="s">
        <v>141</v>
      </c>
      <c r="D28" s="225" t="s">
        <v>170</v>
      </c>
      <c r="E28" s="226"/>
      <c r="F28" s="227">
        <v>180256</v>
      </c>
      <c r="G28" s="272" t="s">
        <v>163</v>
      </c>
      <c r="H28" s="274">
        <v>1240000</v>
      </c>
      <c r="I28" s="307">
        <v>1000</v>
      </c>
      <c r="J28" s="215"/>
      <c r="K28" s="85"/>
      <c r="L28" s="85"/>
      <c r="M28" s="85"/>
      <c r="N28" s="85"/>
      <c r="O28" s="107"/>
      <c r="P28" s="85"/>
    </row>
    <row r="29" spans="2:16" s="35" customFormat="1" ht="25.5" customHeight="1" x14ac:dyDescent="0.2">
      <c r="B29" s="287"/>
      <c r="C29" s="297"/>
      <c r="D29" s="225" t="s">
        <v>171</v>
      </c>
      <c r="E29" s="226"/>
      <c r="F29" s="227">
        <v>369704</v>
      </c>
      <c r="G29" s="326"/>
      <c r="H29" s="327"/>
      <c r="I29" s="308"/>
      <c r="J29" s="85"/>
      <c r="K29" s="85"/>
      <c r="L29" s="85"/>
      <c r="M29" s="85"/>
      <c r="N29" s="85"/>
      <c r="O29" s="107"/>
      <c r="P29" s="85"/>
    </row>
    <row r="30" spans="2:16" s="35" customFormat="1" ht="25.5" customHeight="1" x14ac:dyDescent="0.2">
      <c r="B30" s="288"/>
      <c r="C30" s="271"/>
      <c r="D30" s="225" t="s">
        <v>19</v>
      </c>
      <c r="E30" s="226"/>
      <c r="F30" s="227">
        <f>H28-F28-F29</f>
        <v>690040</v>
      </c>
      <c r="G30" s="273"/>
      <c r="H30" s="275"/>
      <c r="I30" s="309"/>
      <c r="J30" s="85"/>
      <c r="K30" s="85"/>
      <c r="L30" s="85"/>
      <c r="M30" s="85"/>
      <c r="N30" s="85"/>
      <c r="O30" s="107"/>
      <c r="P30" s="85"/>
    </row>
    <row r="31" spans="2:16" s="35" customFormat="1" ht="25.5" customHeight="1" x14ac:dyDescent="0.2">
      <c r="B31" s="255">
        <v>4</v>
      </c>
      <c r="C31" s="257" t="s">
        <v>177</v>
      </c>
      <c r="D31" s="255" t="s">
        <v>74</v>
      </c>
      <c r="E31" s="226"/>
      <c r="F31" s="295">
        <v>74400</v>
      </c>
      <c r="G31" s="259" t="s">
        <v>178</v>
      </c>
      <c r="H31" s="261">
        <v>74400</v>
      </c>
      <c r="I31" s="263">
        <f>F31+F32</f>
        <v>74400</v>
      </c>
      <c r="J31" s="85"/>
      <c r="K31" s="85"/>
      <c r="L31" s="85"/>
      <c r="M31" s="85"/>
      <c r="N31" s="85"/>
      <c r="O31" s="107"/>
      <c r="P31" s="85"/>
    </row>
    <row r="32" spans="2:16" s="35" customFormat="1" ht="25.5" customHeight="1" x14ac:dyDescent="0.2">
      <c r="B32" s="256"/>
      <c r="C32" s="258"/>
      <c r="D32" s="256"/>
      <c r="E32" s="226"/>
      <c r="F32" s="296"/>
      <c r="G32" s="260"/>
      <c r="H32" s="262"/>
      <c r="I32" s="264"/>
      <c r="J32" s="85"/>
      <c r="K32" s="85"/>
      <c r="L32" s="85"/>
      <c r="M32" s="85"/>
      <c r="N32" s="85"/>
      <c r="O32" s="107"/>
      <c r="P32" s="85"/>
    </row>
    <row r="33" spans="2:16" s="70" customFormat="1" ht="20.100000000000001" customHeight="1" x14ac:dyDescent="0.25">
      <c r="B33" s="71"/>
      <c r="C33" s="185"/>
      <c r="D33" s="282"/>
      <c r="E33" s="282"/>
      <c r="F33" s="282"/>
      <c r="G33" s="282"/>
      <c r="H33" s="186">
        <f>SUM(H26:H28)</f>
        <v>2040000</v>
      </c>
      <c r="I33" s="187">
        <f>SUM(I26:I32)</f>
        <v>442804</v>
      </c>
      <c r="J33" s="125"/>
      <c r="K33" s="119"/>
      <c r="L33" s="119"/>
      <c r="M33" s="119"/>
      <c r="N33" s="119"/>
      <c r="O33" s="119"/>
      <c r="P33" s="119"/>
    </row>
    <row r="34" spans="2:16" s="30" customFormat="1" ht="18" x14ac:dyDescent="0.2">
      <c r="B34" s="128"/>
      <c r="C34" s="184" t="s">
        <v>54</v>
      </c>
      <c r="D34" s="282"/>
      <c r="E34" s="282"/>
      <c r="F34" s="282"/>
      <c r="G34" s="282"/>
      <c r="H34" s="282"/>
      <c r="I34" s="282"/>
      <c r="J34" s="120"/>
      <c r="K34" s="120"/>
      <c r="L34" s="120"/>
      <c r="M34" s="120"/>
      <c r="N34" s="120"/>
      <c r="O34" s="120"/>
      <c r="P34" s="120"/>
    </row>
    <row r="35" spans="2:16" s="30" customFormat="1" ht="19.5" customHeight="1" x14ac:dyDescent="0.2">
      <c r="B35" s="128"/>
      <c r="C35" s="184" t="s">
        <v>15</v>
      </c>
      <c r="D35" s="282"/>
      <c r="E35" s="282"/>
      <c r="F35" s="282"/>
      <c r="G35" s="282"/>
      <c r="H35" s="282"/>
      <c r="I35" s="282"/>
      <c r="J35" s="120"/>
      <c r="K35" s="120"/>
      <c r="L35" s="120"/>
      <c r="M35" s="120"/>
      <c r="N35" s="120"/>
      <c r="O35" s="120"/>
      <c r="P35" s="120"/>
    </row>
    <row r="36" spans="2:16" s="151" customFormat="1" ht="19.5" customHeight="1" x14ac:dyDescent="0.2">
      <c r="B36" s="79">
        <v>1</v>
      </c>
      <c r="C36" s="169" t="s">
        <v>123</v>
      </c>
      <c r="D36" s="188" t="s">
        <v>19</v>
      </c>
      <c r="E36" s="189"/>
      <c r="F36" s="190">
        <v>74400</v>
      </c>
      <c r="G36" s="190" t="s">
        <v>153</v>
      </c>
      <c r="H36" s="191">
        <v>74400</v>
      </c>
      <c r="I36" s="191">
        <v>1000</v>
      </c>
      <c r="J36" s="150"/>
      <c r="K36" s="150"/>
      <c r="L36" s="150"/>
      <c r="M36" s="150"/>
      <c r="N36" s="150"/>
      <c r="O36" s="150"/>
      <c r="P36" s="150"/>
    </row>
    <row r="37" spans="2:16" s="151" customFormat="1" ht="19.5" customHeight="1" x14ac:dyDescent="0.2">
      <c r="B37" s="149"/>
      <c r="C37" s="169"/>
      <c r="D37" s="317"/>
      <c r="E37" s="318"/>
      <c r="F37" s="318"/>
      <c r="G37" s="319"/>
      <c r="H37" s="186">
        <f>SUM(H36:H36)</f>
        <v>74400</v>
      </c>
      <c r="I37" s="186">
        <f>SUM(I36:I36)</f>
        <v>1000</v>
      </c>
      <c r="J37" s="150"/>
      <c r="K37" s="150"/>
      <c r="L37" s="150"/>
      <c r="M37" s="150"/>
      <c r="N37" s="150"/>
      <c r="O37" s="150"/>
      <c r="P37" s="150"/>
    </row>
    <row r="38" spans="2:16" s="30" customFormat="1" ht="18" x14ac:dyDescent="0.2">
      <c r="B38" s="128"/>
      <c r="C38" s="184" t="s">
        <v>55</v>
      </c>
      <c r="D38" s="283"/>
      <c r="E38" s="283"/>
      <c r="F38" s="283"/>
      <c r="G38" s="283"/>
      <c r="H38" s="283"/>
      <c r="I38" s="283"/>
      <c r="J38" s="120"/>
      <c r="K38" s="120"/>
      <c r="L38" s="120"/>
      <c r="M38" s="120"/>
      <c r="N38" s="120"/>
      <c r="O38" s="120"/>
      <c r="P38" s="120"/>
    </row>
    <row r="39" spans="2:16" s="25" customFormat="1" ht="18" x14ac:dyDescent="0.2">
      <c r="B39" s="128"/>
      <c r="C39" s="184" t="s">
        <v>56</v>
      </c>
      <c r="D39" s="283"/>
      <c r="E39" s="283"/>
      <c r="F39" s="283"/>
      <c r="G39" s="283"/>
      <c r="H39" s="283"/>
      <c r="I39" s="283"/>
    </row>
    <row r="40" spans="2:16" s="74" customFormat="1" ht="51.75" customHeight="1" x14ac:dyDescent="0.2">
      <c r="B40" s="34">
        <v>1</v>
      </c>
      <c r="C40" s="171" t="s">
        <v>86</v>
      </c>
      <c r="D40" s="167" t="s">
        <v>85</v>
      </c>
      <c r="E40" s="176"/>
      <c r="F40" s="177">
        <v>1120803.47</v>
      </c>
      <c r="G40" s="178" t="s">
        <v>88</v>
      </c>
      <c r="H40" s="179">
        <v>1120803</v>
      </c>
      <c r="I40" s="175">
        <v>1120803</v>
      </c>
      <c r="J40" s="68"/>
      <c r="K40" s="68"/>
      <c r="L40" s="68"/>
      <c r="M40" s="68"/>
      <c r="N40" s="68"/>
      <c r="O40" s="107"/>
      <c r="P40" s="68"/>
    </row>
    <row r="41" spans="2:16" s="30" customFormat="1" ht="20.25" x14ac:dyDescent="0.2">
      <c r="B41" s="129"/>
      <c r="C41" s="192"/>
      <c r="D41" s="314" t="s">
        <v>38</v>
      </c>
      <c r="E41" s="314"/>
      <c r="F41" s="314"/>
      <c r="G41" s="314"/>
      <c r="H41" s="182">
        <f>SUM(H40:H40)</f>
        <v>1120803</v>
      </c>
      <c r="I41" s="187">
        <f>SUM(I40:I40)</f>
        <v>1120803</v>
      </c>
      <c r="J41" s="120"/>
      <c r="K41" s="120"/>
      <c r="L41" s="120"/>
      <c r="M41" s="120"/>
      <c r="N41" s="120"/>
      <c r="O41" s="120"/>
      <c r="P41" s="120"/>
    </row>
    <row r="42" spans="2:16" s="21" customFormat="1" ht="27" customHeight="1" x14ac:dyDescent="0.2">
      <c r="B42" s="72"/>
      <c r="C42" s="193" t="s">
        <v>57</v>
      </c>
      <c r="D42" s="314"/>
      <c r="E42" s="314"/>
      <c r="F42" s="314"/>
      <c r="G42" s="314"/>
      <c r="H42" s="314"/>
      <c r="I42" s="314"/>
    </row>
    <row r="44" spans="2:16" s="74" customFormat="1" ht="25.5" customHeight="1" x14ac:dyDescent="0.2">
      <c r="B44" s="63">
        <v>1</v>
      </c>
      <c r="C44" s="171" t="s">
        <v>125</v>
      </c>
      <c r="D44" s="167" t="s">
        <v>19</v>
      </c>
      <c r="E44" s="194"/>
      <c r="F44" s="173">
        <v>50000</v>
      </c>
      <c r="G44" s="172" t="s">
        <v>154</v>
      </c>
      <c r="H44" s="174">
        <v>50000</v>
      </c>
      <c r="I44" s="175">
        <v>1000</v>
      </c>
      <c r="J44" s="68"/>
      <c r="K44" s="68"/>
      <c r="L44" s="68"/>
      <c r="M44" s="68"/>
      <c r="N44" s="68"/>
      <c r="O44" s="116"/>
      <c r="P44" s="68"/>
    </row>
    <row r="45" spans="2:16" s="74" customFormat="1" ht="25.5" customHeight="1" x14ac:dyDescent="0.2">
      <c r="B45" s="63"/>
      <c r="C45" s="171"/>
      <c r="D45" s="310"/>
      <c r="E45" s="311"/>
      <c r="F45" s="311"/>
      <c r="G45" s="312"/>
      <c r="H45" s="195">
        <f>SUM(H44:H44)</f>
        <v>50000</v>
      </c>
      <c r="I45" s="183">
        <f>SUM(I44:I44)</f>
        <v>1000</v>
      </c>
      <c r="J45" s="68"/>
      <c r="K45" s="68"/>
      <c r="L45" s="68"/>
      <c r="M45" s="68"/>
      <c r="N45" s="68"/>
      <c r="O45" s="116"/>
      <c r="P45" s="68"/>
    </row>
    <row r="46" spans="2:16" ht="23.25" customHeight="1" x14ac:dyDescent="0.2">
      <c r="B46" s="51"/>
      <c r="C46" s="181"/>
      <c r="D46" s="313" t="s">
        <v>44</v>
      </c>
      <c r="E46" s="313"/>
      <c r="F46" s="313"/>
      <c r="G46" s="313"/>
      <c r="H46" s="196">
        <f>H23+H33+H37+H41+H45</f>
        <v>20310403</v>
      </c>
      <c r="I46" s="197">
        <f>I23+I33+I37+I41+I45</f>
        <v>3774507</v>
      </c>
      <c r="O46" s="21"/>
    </row>
    <row r="47" spans="2:16" s="73" customFormat="1" ht="27.75" customHeight="1" x14ac:dyDescent="0.2">
      <c r="B47" s="76"/>
      <c r="C47" s="198" t="s">
        <v>29</v>
      </c>
      <c r="D47" s="279"/>
      <c r="E47" s="279"/>
      <c r="F47" s="279"/>
      <c r="G47" s="279"/>
      <c r="H47" s="279"/>
      <c r="I47" s="279"/>
      <c r="J47" s="121"/>
      <c r="K47" s="121"/>
      <c r="L47" s="121"/>
      <c r="M47" s="121"/>
      <c r="N47" s="121"/>
      <c r="O47" s="121"/>
      <c r="P47" s="121"/>
    </row>
    <row r="48" spans="2:16" s="73" customFormat="1" ht="27.75" customHeight="1" x14ac:dyDescent="0.2">
      <c r="B48" s="80">
        <v>1</v>
      </c>
      <c r="C48" s="171" t="s">
        <v>143</v>
      </c>
      <c r="D48" s="199" t="s">
        <v>19</v>
      </c>
      <c r="E48" s="200"/>
      <c r="F48" s="180">
        <v>37200</v>
      </c>
      <c r="G48" s="176" t="s">
        <v>144</v>
      </c>
      <c r="H48" s="179">
        <v>37200</v>
      </c>
      <c r="I48" s="201">
        <v>37200</v>
      </c>
      <c r="J48" s="121"/>
      <c r="K48" s="121"/>
      <c r="L48" s="121"/>
      <c r="M48" s="121"/>
      <c r="N48" s="121"/>
      <c r="O48" s="121"/>
      <c r="P48" s="121"/>
    </row>
    <row r="49" spans="2:16" s="86" customFormat="1" ht="18.75" customHeight="1" x14ac:dyDescent="0.2">
      <c r="B49" s="80">
        <v>2</v>
      </c>
      <c r="C49" s="171" t="s">
        <v>28</v>
      </c>
      <c r="D49" s="199" t="s">
        <v>19</v>
      </c>
      <c r="E49" s="176"/>
      <c r="F49" s="202">
        <v>75000</v>
      </c>
      <c r="G49" s="176" t="s">
        <v>34</v>
      </c>
      <c r="H49" s="179">
        <v>75000</v>
      </c>
      <c r="I49" s="201">
        <v>100</v>
      </c>
      <c r="O49" s="110"/>
    </row>
    <row r="50" spans="2:16" s="74" customFormat="1" ht="39.75" customHeight="1" x14ac:dyDescent="0.2">
      <c r="B50" s="267">
        <v>3</v>
      </c>
      <c r="C50" s="270" t="s">
        <v>126</v>
      </c>
      <c r="D50" s="210" t="s">
        <v>164</v>
      </c>
      <c r="E50" s="209"/>
      <c r="F50" s="210" t="s">
        <v>166</v>
      </c>
      <c r="G50" s="280" t="s">
        <v>155</v>
      </c>
      <c r="H50" s="274">
        <f>145119+17282</f>
        <v>162401</v>
      </c>
      <c r="I50" s="276">
        <v>1000</v>
      </c>
      <c r="J50" s="86"/>
      <c r="K50" s="68"/>
      <c r="L50" s="68"/>
      <c r="M50" s="68"/>
      <c r="N50" s="68"/>
      <c r="O50" s="110"/>
      <c r="P50" s="68"/>
    </row>
    <row r="51" spans="2:16" s="74" customFormat="1" ht="31.5" customHeight="1" x14ac:dyDescent="0.2">
      <c r="B51" s="269"/>
      <c r="C51" s="271"/>
      <c r="D51" s="199" t="s">
        <v>118</v>
      </c>
      <c r="E51" s="209"/>
      <c r="F51" s="180">
        <v>17282</v>
      </c>
      <c r="G51" s="281"/>
      <c r="H51" s="275"/>
      <c r="I51" s="277"/>
      <c r="J51" s="86"/>
      <c r="K51" s="68"/>
      <c r="L51" s="68"/>
      <c r="M51" s="68"/>
      <c r="N51" s="68"/>
      <c r="O51" s="110"/>
      <c r="P51" s="68"/>
    </row>
    <row r="52" spans="2:16" s="86" customFormat="1" ht="33.75" customHeight="1" x14ac:dyDescent="0.2">
      <c r="B52" s="166">
        <v>4</v>
      </c>
      <c r="C52" s="169" t="s">
        <v>134</v>
      </c>
      <c r="D52" s="203" t="s">
        <v>127</v>
      </c>
      <c r="E52" s="176"/>
      <c r="F52" s="180">
        <v>37200</v>
      </c>
      <c r="G52" s="216" t="s">
        <v>172</v>
      </c>
      <c r="H52" s="179">
        <v>37200</v>
      </c>
      <c r="I52" s="204">
        <v>37200</v>
      </c>
      <c r="O52" s="110"/>
    </row>
    <row r="53" spans="2:16" s="86" customFormat="1" ht="30.75" customHeight="1" x14ac:dyDescent="0.2">
      <c r="B53" s="80">
        <v>5</v>
      </c>
      <c r="C53" s="171" t="s">
        <v>72</v>
      </c>
      <c r="D53" s="199" t="s">
        <v>74</v>
      </c>
      <c r="E53" s="176"/>
      <c r="F53" s="202">
        <v>6200</v>
      </c>
      <c r="G53" s="176" t="s">
        <v>75</v>
      </c>
      <c r="H53" s="179">
        <v>6200</v>
      </c>
      <c r="I53" s="201">
        <v>6200</v>
      </c>
      <c r="O53" s="110"/>
    </row>
    <row r="54" spans="2:16" s="86" customFormat="1" ht="18.75" customHeight="1" x14ac:dyDescent="0.2">
      <c r="B54" s="84">
        <v>6</v>
      </c>
      <c r="C54" s="171" t="s">
        <v>73</v>
      </c>
      <c r="D54" s="199" t="s">
        <v>19</v>
      </c>
      <c r="E54" s="176"/>
      <c r="F54" s="202">
        <v>10000</v>
      </c>
      <c r="G54" s="176" t="s">
        <v>76</v>
      </c>
      <c r="H54" s="179">
        <v>10000</v>
      </c>
      <c r="I54" s="201">
        <v>10000</v>
      </c>
      <c r="O54" s="110"/>
    </row>
    <row r="55" spans="2:16" s="74" customFormat="1" ht="54" customHeight="1" x14ac:dyDescent="0.2">
      <c r="B55" s="267">
        <v>7</v>
      </c>
      <c r="C55" s="270" t="s">
        <v>87</v>
      </c>
      <c r="D55" s="211" t="s">
        <v>164</v>
      </c>
      <c r="E55" s="194"/>
      <c r="F55" s="190" t="s">
        <v>167</v>
      </c>
      <c r="G55" s="298" t="s">
        <v>92</v>
      </c>
      <c r="H55" s="276">
        <f>267092+31808</f>
        <v>298900</v>
      </c>
      <c r="I55" s="276">
        <v>1000</v>
      </c>
      <c r="J55" s="68"/>
      <c r="K55" s="68"/>
      <c r="L55" s="68"/>
      <c r="M55" s="68"/>
      <c r="N55" s="68"/>
      <c r="O55" s="116"/>
      <c r="P55" s="68"/>
    </row>
    <row r="56" spans="2:16" s="74" customFormat="1" ht="54" customHeight="1" x14ac:dyDescent="0.2">
      <c r="B56" s="269"/>
      <c r="C56" s="271"/>
      <c r="D56" s="199" t="s">
        <v>118</v>
      </c>
      <c r="E56" s="194"/>
      <c r="F56" s="190">
        <v>31808</v>
      </c>
      <c r="G56" s="300"/>
      <c r="H56" s="277"/>
      <c r="I56" s="277"/>
      <c r="J56" s="68"/>
      <c r="K56" s="213"/>
      <c r="L56" s="68"/>
      <c r="M56" s="68"/>
      <c r="N56" s="68"/>
      <c r="O56" s="116"/>
      <c r="P56" s="68"/>
    </row>
    <row r="57" spans="2:16" s="86" customFormat="1" ht="56.25" customHeight="1" x14ac:dyDescent="0.2">
      <c r="B57" s="217">
        <v>8</v>
      </c>
      <c r="C57" s="207" t="s">
        <v>84</v>
      </c>
      <c r="D57" s="244" t="s">
        <v>117</v>
      </c>
      <c r="E57" s="218"/>
      <c r="F57" s="227">
        <v>54549</v>
      </c>
      <c r="G57" s="241" t="s">
        <v>119</v>
      </c>
      <c r="H57" s="242">
        <v>57420</v>
      </c>
      <c r="I57" s="243">
        <f>F57</f>
        <v>54549</v>
      </c>
      <c r="O57" s="110"/>
    </row>
    <row r="58" spans="2:16" s="86" customFormat="1" ht="42.75" customHeight="1" x14ac:dyDescent="0.2">
      <c r="B58" s="267">
        <v>9</v>
      </c>
      <c r="C58" s="270" t="s">
        <v>128</v>
      </c>
      <c r="D58" s="211" t="s">
        <v>164</v>
      </c>
      <c r="E58" s="212" t="s">
        <v>94</v>
      </c>
      <c r="F58" s="34" t="s">
        <v>169</v>
      </c>
      <c r="G58" s="280" t="s">
        <v>157</v>
      </c>
      <c r="H58" s="274">
        <v>232537</v>
      </c>
      <c r="I58" s="307">
        <v>1000</v>
      </c>
      <c r="O58" s="110"/>
    </row>
    <row r="59" spans="2:16" s="86" customFormat="1" ht="42.75" customHeight="1" x14ac:dyDescent="0.2">
      <c r="B59" s="269"/>
      <c r="C59" s="271"/>
      <c r="D59" s="199" t="s">
        <v>118</v>
      </c>
      <c r="E59" s="212"/>
      <c r="F59" s="180" t="s">
        <v>156</v>
      </c>
      <c r="G59" s="281"/>
      <c r="H59" s="275"/>
      <c r="I59" s="309"/>
      <c r="J59" s="214"/>
      <c r="O59" s="110"/>
    </row>
    <row r="60" spans="2:16" s="86" customFormat="1" ht="45.75" customHeight="1" x14ac:dyDescent="0.2">
      <c r="B60" s="80">
        <v>10</v>
      </c>
      <c r="C60" s="171" t="s">
        <v>97</v>
      </c>
      <c r="D60" s="199" t="s">
        <v>158</v>
      </c>
      <c r="E60" s="176" t="s">
        <v>94</v>
      </c>
      <c r="F60" s="180" t="s">
        <v>159</v>
      </c>
      <c r="G60" s="176" t="s">
        <v>100</v>
      </c>
      <c r="H60" s="179">
        <v>24800</v>
      </c>
      <c r="I60" s="201">
        <v>100</v>
      </c>
      <c r="O60" s="110"/>
    </row>
    <row r="61" spans="2:16" s="86" customFormat="1" ht="37.5" customHeight="1" x14ac:dyDescent="0.2">
      <c r="B61" s="80">
        <v>11</v>
      </c>
      <c r="C61" s="171" t="s">
        <v>111</v>
      </c>
      <c r="D61" s="199" t="s">
        <v>19</v>
      </c>
      <c r="E61" s="176"/>
      <c r="F61" s="202">
        <v>37200</v>
      </c>
      <c r="G61" s="176" t="s">
        <v>113</v>
      </c>
      <c r="H61" s="179">
        <v>37200</v>
      </c>
      <c r="I61" s="201">
        <f>24800-5000</f>
        <v>19800</v>
      </c>
      <c r="O61" s="110"/>
    </row>
    <row r="62" spans="2:16" s="86" customFormat="1" ht="37.5" customHeight="1" x14ac:dyDescent="0.2">
      <c r="B62" s="80">
        <v>12</v>
      </c>
      <c r="C62" s="171" t="s">
        <v>129</v>
      </c>
      <c r="D62" s="199" t="s">
        <v>19</v>
      </c>
      <c r="E62" s="176"/>
      <c r="F62" s="202">
        <v>200000</v>
      </c>
      <c r="G62" s="176" t="s">
        <v>160</v>
      </c>
      <c r="H62" s="179">
        <v>200000</v>
      </c>
      <c r="I62" s="201">
        <v>5000</v>
      </c>
      <c r="O62" s="110"/>
    </row>
    <row r="63" spans="2:16" s="86" customFormat="1" ht="37.5" customHeight="1" x14ac:dyDescent="0.2">
      <c r="B63" s="80">
        <v>13</v>
      </c>
      <c r="C63" s="171" t="s">
        <v>173</v>
      </c>
      <c r="D63" s="211" t="s">
        <v>164</v>
      </c>
      <c r="E63" s="216"/>
      <c r="F63" s="180" t="s">
        <v>174</v>
      </c>
      <c r="G63" s="216"/>
      <c r="H63" s="179">
        <v>42517.760000000002</v>
      </c>
      <c r="I63" s="201">
        <v>0</v>
      </c>
      <c r="O63" s="110"/>
    </row>
    <row r="64" spans="2:16" s="86" customFormat="1" ht="44.25" customHeight="1" x14ac:dyDescent="0.2">
      <c r="B64" s="322">
        <v>14</v>
      </c>
      <c r="C64" s="257" t="s">
        <v>183</v>
      </c>
      <c r="D64" s="233" t="s">
        <v>161</v>
      </c>
      <c r="E64" s="226"/>
      <c r="F64" s="230">
        <v>57413</v>
      </c>
      <c r="G64" s="324" t="s">
        <v>179</v>
      </c>
      <c r="H64" s="261">
        <v>180000</v>
      </c>
      <c r="I64" s="263">
        <f>F64+F65</f>
        <v>180000</v>
      </c>
      <c r="O64" s="110"/>
    </row>
    <row r="65" spans="2:15" s="86" customFormat="1" ht="44.25" customHeight="1" x14ac:dyDescent="0.2">
      <c r="B65" s="323"/>
      <c r="C65" s="258"/>
      <c r="D65" s="233" t="s">
        <v>170</v>
      </c>
      <c r="E65" s="226"/>
      <c r="F65" s="230">
        <f>H64-F64</f>
        <v>122587</v>
      </c>
      <c r="G65" s="325"/>
      <c r="H65" s="262"/>
      <c r="I65" s="264"/>
      <c r="O65" s="110"/>
    </row>
    <row r="66" spans="2:15" s="86" customFormat="1" ht="37.5" customHeight="1" x14ac:dyDescent="0.2">
      <c r="B66" s="228">
        <v>15</v>
      </c>
      <c r="C66" s="229" t="s">
        <v>180</v>
      </c>
      <c r="D66" s="233" t="s">
        <v>170</v>
      </c>
      <c r="E66" s="226"/>
      <c r="F66" s="230">
        <v>37200</v>
      </c>
      <c r="G66" s="226" t="s">
        <v>182</v>
      </c>
      <c r="H66" s="231">
        <v>37200</v>
      </c>
      <c r="I66" s="232">
        <v>37200</v>
      </c>
      <c r="O66" s="110"/>
    </row>
    <row r="67" spans="2:15" ht="23.25" customHeight="1" x14ac:dyDescent="0.2">
      <c r="B67" s="51"/>
      <c r="C67" s="278" t="s">
        <v>45</v>
      </c>
      <c r="D67" s="278"/>
      <c r="E67" s="278"/>
      <c r="F67" s="278"/>
      <c r="G67" s="278"/>
      <c r="H67" s="205">
        <f>SUM(H48:H66)</f>
        <v>1438575.76</v>
      </c>
      <c r="I67" s="206">
        <f>SUM(I48:I66)</f>
        <v>390349</v>
      </c>
      <c r="J67" s="122"/>
      <c r="O67" s="122"/>
    </row>
    <row r="68" spans="2:15" x14ac:dyDescent="0.2">
      <c r="G68" s="95"/>
      <c r="H68" s="57"/>
    </row>
    <row r="69" spans="2:15" x14ac:dyDescent="0.2">
      <c r="D69" s="62"/>
    </row>
    <row r="70" spans="2:15" x14ac:dyDescent="0.2">
      <c r="D70" s="62"/>
    </row>
    <row r="71" spans="2:15" x14ac:dyDescent="0.2">
      <c r="D71" s="62"/>
    </row>
    <row r="72" spans="2:15" x14ac:dyDescent="0.2">
      <c r="D72" s="62"/>
    </row>
  </sheetData>
  <mergeCells count="83">
    <mergeCell ref="B64:B65"/>
    <mergeCell ref="C64:C65"/>
    <mergeCell ref="G64:G65"/>
    <mergeCell ref="I64:I65"/>
    <mergeCell ref="H64:H65"/>
    <mergeCell ref="B28:B30"/>
    <mergeCell ref="C28:C30"/>
    <mergeCell ref="G28:G30"/>
    <mergeCell ref="H28:H30"/>
    <mergeCell ref="B58:B59"/>
    <mergeCell ref="G58:G59"/>
    <mergeCell ref="I58:I59"/>
    <mergeCell ref="H58:H59"/>
    <mergeCell ref="B50:B51"/>
    <mergeCell ref="I50:I51"/>
    <mergeCell ref="B55:B56"/>
    <mergeCell ref="C55:C56"/>
    <mergeCell ref="O4:O5"/>
    <mergeCell ref="D23:G23"/>
    <mergeCell ref="E4:E5"/>
    <mergeCell ref="H4:H5"/>
    <mergeCell ref="G4:G5"/>
    <mergeCell ref="D42:I42"/>
    <mergeCell ref="D37:G37"/>
    <mergeCell ref="I28:I30"/>
    <mergeCell ref="F12:F13"/>
    <mergeCell ref="I18:I19"/>
    <mergeCell ref="C16:C17"/>
    <mergeCell ref="G16:G17"/>
    <mergeCell ref="H16:H17"/>
    <mergeCell ref="I12:I14"/>
    <mergeCell ref="G55:G56"/>
    <mergeCell ref="H55:H56"/>
    <mergeCell ref="I55:I56"/>
    <mergeCell ref="D45:G45"/>
    <mergeCell ref="D46:G46"/>
    <mergeCell ref="D41:G41"/>
    <mergeCell ref="B4:B5"/>
    <mergeCell ref="I9:I11"/>
    <mergeCell ref="H9:H11"/>
    <mergeCell ref="B9:B11"/>
    <mergeCell ref="B18:B19"/>
    <mergeCell ref="F4:F5"/>
    <mergeCell ref="I16:I17"/>
    <mergeCell ref="D6:I8"/>
    <mergeCell ref="I4:I5"/>
    <mergeCell ref="B16:B17"/>
    <mergeCell ref="C4:C5"/>
    <mergeCell ref="D4:D5"/>
    <mergeCell ref="D33:G33"/>
    <mergeCell ref="C12:C14"/>
    <mergeCell ref="G12:G14"/>
    <mergeCell ref="H12:H14"/>
    <mergeCell ref="D31:D32"/>
    <mergeCell ref="F31:F32"/>
    <mergeCell ref="C9:C11"/>
    <mergeCell ref="G9:G11"/>
    <mergeCell ref="C67:G67"/>
    <mergeCell ref="D47:I47"/>
    <mergeCell ref="C50:C51"/>
    <mergeCell ref="G50:G51"/>
    <mergeCell ref="H50:H51"/>
    <mergeCell ref="C18:C19"/>
    <mergeCell ref="D34:I35"/>
    <mergeCell ref="D38:I39"/>
    <mergeCell ref="D25:I25"/>
    <mergeCell ref="C58:C59"/>
    <mergeCell ref="B21:B22"/>
    <mergeCell ref="C21:C22"/>
    <mergeCell ref="G21:G22"/>
    <mergeCell ref="H21:H22"/>
    <mergeCell ref="I21:I22"/>
    <mergeCell ref="H18:H19"/>
    <mergeCell ref="A1:I1"/>
    <mergeCell ref="A2:I2"/>
    <mergeCell ref="A3:I3"/>
    <mergeCell ref="B31:B32"/>
    <mergeCell ref="C31:C32"/>
    <mergeCell ref="G31:G32"/>
    <mergeCell ref="H31:H32"/>
    <mergeCell ref="I31:I32"/>
    <mergeCell ref="D12:D13"/>
    <mergeCell ref="B12:B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zoomScaleNormal="100" workbookViewId="0">
      <selection activeCell="H7" sqref="H7:H8"/>
    </sheetView>
  </sheetViews>
  <sheetFormatPr defaultRowHeight="15" x14ac:dyDescent="0.2"/>
  <cols>
    <col min="1" max="1" width="9.140625" style="21"/>
    <col min="2" max="2" width="5.28515625" style="81" bestFit="1" customWidth="1"/>
    <col min="3" max="3" width="55.7109375" style="137" customWidth="1"/>
    <col min="4" max="4" width="20.5703125" style="39" customWidth="1"/>
    <col min="5" max="5" width="14.42578125" style="38" hidden="1" customWidth="1"/>
    <col min="6" max="6" width="14.42578125" style="48" customWidth="1"/>
    <col min="7" max="7" width="14.42578125" style="38" customWidth="1"/>
    <col min="8" max="8" width="11.7109375" style="105" customWidth="1"/>
    <col min="9" max="9" width="10.5703125" style="141" customWidth="1"/>
    <col min="10" max="14" width="9.140625" style="21"/>
    <col min="15" max="15" width="14.42578125" style="48" customWidth="1"/>
    <col min="16" max="16384" width="9.140625" style="21"/>
  </cols>
  <sheetData>
    <row r="1" spans="2:17" s="28" customFormat="1" ht="24" customHeight="1" x14ac:dyDescent="0.2">
      <c r="B1" s="32" t="s">
        <v>0</v>
      </c>
      <c r="C1" s="36" t="s">
        <v>3</v>
      </c>
      <c r="D1" s="41" t="s">
        <v>5</v>
      </c>
      <c r="E1" s="33" t="s">
        <v>24</v>
      </c>
      <c r="F1" s="46" t="s">
        <v>25</v>
      </c>
      <c r="G1" s="33" t="s">
        <v>23</v>
      </c>
      <c r="H1" s="108" t="s">
        <v>2</v>
      </c>
      <c r="I1" s="147"/>
      <c r="O1" s="123"/>
    </row>
    <row r="2" spans="2:17" s="29" customFormat="1" ht="23.25" x14ac:dyDescent="0.35">
      <c r="B2" s="34"/>
      <c r="C2" s="134" t="s">
        <v>17</v>
      </c>
      <c r="D2" s="42"/>
      <c r="E2" s="135"/>
      <c r="F2" s="136"/>
      <c r="G2" s="135"/>
      <c r="H2" s="109"/>
      <c r="I2" s="139"/>
      <c r="O2" s="116"/>
    </row>
    <row r="3" spans="2:17" s="35" customFormat="1" ht="12.75" x14ac:dyDescent="0.2">
      <c r="B3" s="130">
        <v>1</v>
      </c>
      <c r="C3" s="37" t="s">
        <v>52</v>
      </c>
      <c r="D3" s="34" t="s">
        <v>27</v>
      </c>
      <c r="E3" s="53" t="s">
        <v>94</v>
      </c>
      <c r="F3" s="47">
        <v>11925</v>
      </c>
      <c r="G3" s="104" t="s">
        <v>33</v>
      </c>
      <c r="H3" s="158">
        <v>11925</v>
      </c>
      <c r="I3" s="139"/>
      <c r="O3" s="124"/>
    </row>
    <row r="4" spans="2:17" s="82" customFormat="1" ht="39" customHeight="1" x14ac:dyDescent="0.2">
      <c r="B4" s="80">
        <f>B3+1</f>
        <v>2</v>
      </c>
      <c r="C4" s="83" t="s">
        <v>26</v>
      </c>
      <c r="D4" s="102" t="s">
        <v>36</v>
      </c>
      <c r="E4" s="91" t="s">
        <v>41</v>
      </c>
      <c r="F4" s="155">
        <f>H4</f>
        <v>10000</v>
      </c>
      <c r="G4" s="94" t="s">
        <v>49</v>
      </c>
      <c r="H4" s="234">
        <v>10000</v>
      </c>
      <c r="I4" s="140"/>
      <c r="O4" s="124"/>
    </row>
    <row r="5" spans="2:17" s="74" customFormat="1" ht="32.25" customHeight="1" x14ac:dyDescent="0.2">
      <c r="B5" s="80">
        <f>B4+1</f>
        <v>3</v>
      </c>
      <c r="C5" s="83" t="s">
        <v>39</v>
      </c>
      <c r="D5" s="56" t="s">
        <v>58</v>
      </c>
      <c r="E5" s="44" t="s">
        <v>94</v>
      </c>
      <c r="F5" s="156">
        <v>320</v>
      </c>
      <c r="G5" s="54" t="s">
        <v>40</v>
      </c>
      <c r="H5" s="159">
        <v>320</v>
      </c>
      <c r="I5" s="141"/>
      <c r="J5" s="68"/>
      <c r="O5" s="114"/>
    </row>
    <row r="6" spans="2:17" s="81" customFormat="1" ht="55.5" customHeight="1" x14ac:dyDescent="0.2">
      <c r="B6" s="80">
        <f>B5+1</f>
        <v>4</v>
      </c>
      <c r="C6" s="83" t="s">
        <v>48</v>
      </c>
      <c r="D6" s="34" t="s">
        <v>114</v>
      </c>
      <c r="E6" s="90" t="s">
        <v>94</v>
      </c>
      <c r="F6" s="156">
        <f>H6</f>
        <v>106655</v>
      </c>
      <c r="G6" s="93" t="s">
        <v>60</v>
      </c>
      <c r="H6" s="235">
        <v>106655</v>
      </c>
      <c r="I6" s="142"/>
      <c r="O6" s="117"/>
    </row>
    <row r="7" spans="2:17" s="89" customFormat="1" ht="29.25" customHeight="1" x14ac:dyDescent="0.2">
      <c r="B7" s="267">
        <f>B6+1</f>
        <v>5</v>
      </c>
      <c r="C7" s="335" t="s">
        <v>71</v>
      </c>
      <c r="D7" s="56" t="s">
        <v>65</v>
      </c>
      <c r="E7" s="90" t="s">
        <v>94</v>
      </c>
      <c r="F7" s="156">
        <v>36437</v>
      </c>
      <c r="G7" s="343" t="s">
        <v>68</v>
      </c>
      <c r="H7" s="265">
        <v>47000</v>
      </c>
      <c r="I7" s="145"/>
      <c r="O7" s="117"/>
    </row>
    <row r="8" spans="2:17" s="89" customFormat="1" ht="29.25" customHeight="1" x14ac:dyDescent="0.2">
      <c r="B8" s="269"/>
      <c r="C8" s="336"/>
      <c r="D8" s="56" t="s">
        <v>170</v>
      </c>
      <c r="E8" s="90"/>
      <c r="F8" s="156">
        <f>47000-F7</f>
        <v>10563</v>
      </c>
      <c r="G8" s="344"/>
      <c r="H8" s="266"/>
      <c r="I8" s="145"/>
      <c r="O8" s="117"/>
    </row>
    <row r="9" spans="2:17" s="89" customFormat="1" ht="29.25" customHeight="1" x14ac:dyDescent="0.2">
      <c r="B9" s="80">
        <f>B7+1</f>
        <v>6</v>
      </c>
      <c r="C9" s="83" t="s">
        <v>77</v>
      </c>
      <c r="D9" s="56" t="s">
        <v>74</v>
      </c>
      <c r="E9" s="90" t="s">
        <v>94</v>
      </c>
      <c r="F9" s="156">
        <f>H9</f>
        <v>97939</v>
      </c>
      <c r="G9" s="90" t="s">
        <v>78</v>
      </c>
      <c r="H9" s="159">
        <v>97939</v>
      </c>
      <c r="I9" s="145"/>
      <c r="O9" s="117"/>
    </row>
    <row r="10" spans="2:17" s="74" customFormat="1" ht="25.5" x14ac:dyDescent="0.2">
      <c r="B10" s="80">
        <f>B9+1</f>
        <v>7</v>
      </c>
      <c r="C10" s="83" t="s">
        <v>42</v>
      </c>
      <c r="D10" s="42" t="s">
        <v>51</v>
      </c>
      <c r="E10" s="44" t="s">
        <v>94</v>
      </c>
      <c r="F10" s="157">
        <v>800</v>
      </c>
      <c r="G10" s="103" t="s">
        <v>43</v>
      </c>
      <c r="H10" s="160">
        <v>800</v>
      </c>
      <c r="I10" s="143"/>
      <c r="O10" s="124"/>
    </row>
    <row r="11" spans="2:17" s="40" customFormat="1" ht="25.5" x14ac:dyDescent="0.2">
      <c r="B11" s="80">
        <f>B10+1</f>
        <v>8</v>
      </c>
      <c r="C11" s="37" t="s">
        <v>30</v>
      </c>
      <c r="D11" s="34" t="s">
        <v>32</v>
      </c>
      <c r="E11" s="43" t="s">
        <v>94</v>
      </c>
      <c r="F11" s="157">
        <v>216</v>
      </c>
      <c r="G11" s="103" t="s">
        <v>31</v>
      </c>
      <c r="H11" s="160">
        <v>216</v>
      </c>
      <c r="I11" s="143"/>
      <c r="O11" s="124"/>
    </row>
    <row r="12" spans="2:17" s="74" customFormat="1" ht="35.25" customHeight="1" x14ac:dyDescent="0.2">
      <c r="B12" s="80">
        <v>9</v>
      </c>
      <c r="C12" s="78" t="s">
        <v>104</v>
      </c>
      <c r="D12" s="34" t="s">
        <v>19</v>
      </c>
      <c r="E12" s="34"/>
      <c r="F12" s="54">
        <v>50000</v>
      </c>
      <c r="G12" s="55" t="s">
        <v>112</v>
      </c>
      <c r="H12" s="235">
        <v>46170</v>
      </c>
      <c r="I12" s="153"/>
      <c r="J12" s="154"/>
      <c r="K12" s="68"/>
      <c r="L12" s="68"/>
      <c r="M12" s="68"/>
      <c r="N12" s="68"/>
      <c r="O12" s="68"/>
      <c r="P12" s="107"/>
      <c r="Q12" s="68"/>
    </row>
    <row r="13" spans="2:17" s="35" customFormat="1" ht="27.75" customHeight="1" x14ac:dyDescent="0.2">
      <c r="B13" s="80">
        <v>10</v>
      </c>
      <c r="C13" s="83" t="s">
        <v>53</v>
      </c>
      <c r="D13" s="34" t="s">
        <v>64</v>
      </c>
      <c r="E13" s="90" t="s">
        <v>94</v>
      </c>
      <c r="F13" s="156">
        <f>H13</f>
        <v>2600</v>
      </c>
      <c r="G13" s="90" t="s">
        <v>59</v>
      </c>
      <c r="H13" s="159">
        <v>2600</v>
      </c>
      <c r="I13" s="144"/>
      <c r="L13" s="35" t="s">
        <v>35</v>
      </c>
      <c r="O13" s="114"/>
    </row>
    <row r="14" spans="2:17" s="35" customFormat="1" ht="27.75" customHeight="1" x14ac:dyDescent="0.2">
      <c r="B14" s="267">
        <v>11</v>
      </c>
      <c r="C14" s="335" t="s">
        <v>98</v>
      </c>
      <c r="D14" s="331" t="s">
        <v>161</v>
      </c>
      <c r="E14" s="331"/>
      <c r="F14" s="159">
        <v>314270</v>
      </c>
      <c r="G14" s="341" t="s">
        <v>99</v>
      </c>
      <c r="H14" s="339">
        <f>F14+F15</f>
        <v>631136</v>
      </c>
      <c r="I14" s="144"/>
      <c r="L14" s="208"/>
      <c r="O14" s="114"/>
    </row>
    <row r="15" spans="2:17" s="35" customFormat="1" ht="27.75" customHeight="1" x14ac:dyDescent="0.2">
      <c r="B15" s="269"/>
      <c r="C15" s="336"/>
      <c r="D15" s="34" t="s">
        <v>135</v>
      </c>
      <c r="E15" s="34"/>
      <c r="F15" s="159">
        <v>316866</v>
      </c>
      <c r="G15" s="342"/>
      <c r="H15" s="340"/>
      <c r="I15" s="144"/>
      <c r="O15" s="114"/>
    </row>
    <row r="16" spans="2:17" s="74" customFormat="1" ht="27.75" customHeight="1" x14ac:dyDescent="0.2">
      <c r="B16" s="80">
        <v>12</v>
      </c>
      <c r="C16" s="78" t="s">
        <v>81</v>
      </c>
      <c r="D16" s="331" t="s">
        <v>131</v>
      </c>
      <c r="E16" s="331"/>
      <c r="F16" s="156" t="s">
        <v>130</v>
      </c>
      <c r="G16" s="133" t="s">
        <v>91</v>
      </c>
      <c r="H16" s="161">
        <v>13750</v>
      </c>
      <c r="I16" s="145"/>
      <c r="J16" s="68"/>
      <c r="K16" s="68"/>
      <c r="L16" s="68"/>
      <c r="M16" s="68"/>
      <c r="N16" s="68"/>
      <c r="O16" s="116"/>
      <c r="P16" s="68"/>
    </row>
    <row r="17" spans="2:17" s="74" customFormat="1" ht="20.25" customHeight="1" x14ac:dyDescent="0.2">
      <c r="B17" s="80">
        <v>13</v>
      </c>
      <c r="C17" s="78" t="s">
        <v>116</v>
      </c>
      <c r="D17" s="34" t="s">
        <v>19</v>
      </c>
      <c r="E17" s="34"/>
      <c r="F17" s="54">
        <v>74400</v>
      </c>
      <c r="G17" s="55" t="s">
        <v>124</v>
      </c>
      <c r="H17" s="235">
        <v>71540</v>
      </c>
      <c r="I17" s="153"/>
      <c r="J17" s="154"/>
      <c r="K17" s="68"/>
      <c r="L17" s="68"/>
      <c r="M17" s="68"/>
      <c r="N17" s="68"/>
      <c r="O17" s="68"/>
      <c r="P17" s="107"/>
      <c r="Q17" s="68"/>
    </row>
    <row r="18" spans="2:17" s="88" customFormat="1" ht="30" customHeight="1" x14ac:dyDescent="0.2">
      <c r="B18" s="80">
        <v>14</v>
      </c>
      <c r="C18" s="83" t="s">
        <v>18</v>
      </c>
      <c r="D18" s="56" t="s">
        <v>61</v>
      </c>
      <c r="E18" s="87" t="s">
        <v>63</v>
      </c>
      <c r="F18" s="157">
        <f>H18</f>
        <v>3962</v>
      </c>
      <c r="G18" s="54" t="s">
        <v>62</v>
      </c>
      <c r="H18" s="159">
        <v>3962</v>
      </c>
      <c r="I18" s="144"/>
      <c r="N18" s="82"/>
      <c r="O18" s="124"/>
    </row>
    <row r="19" spans="2:17" s="89" customFormat="1" ht="29.25" customHeight="1" x14ac:dyDescent="0.2">
      <c r="B19" s="80">
        <f>B18+1</f>
        <v>15</v>
      </c>
      <c r="C19" s="83" t="s">
        <v>70</v>
      </c>
      <c r="D19" s="56" t="s">
        <v>66</v>
      </c>
      <c r="E19" s="90" t="s">
        <v>67</v>
      </c>
      <c r="F19" s="156">
        <f>H19</f>
        <v>1616</v>
      </c>
      <c r="G19" s="90" t="s">
        <v>69</v>
      </c>
      <c r="H19" s="234">
        <v>1616</v>
      </c>
      <c r="I19" s="145"/>
      <c r="O19" s="114"/>
    </row>
    <row r="20" spans="2:17" s="35" customFormat="1" ht="20.25" customHeight="1" x14ac:dyDescent="0.2">
      <c r="B20" s="267">
        <f>B19+1</f>
        <v>16</v>
      </c>
      <c r="C20" s="335" t="s">
        <v>50</v>
      </c>
      <c r="D20" s="337" t="s">
        <v>93</v>
      </c>
      <c r="E20" s="90" t="s">
        <v>95</v>
      </c>
      <c r="F20" s="156">
        <f>H20</f>
        <v>582178</v>
      </c>
      <c r="G20" s="90" t="s">
        <v>132</v>
      </c>
      <c r="H20" s="236">
        <v>582178</v>
      </c>
      <c r="I20" s="148"/>
      <c r="J20" s="132"/>
      <c r="K20" s="132"/>
      <c r="L20" s="132"/>
      <c r="O20" s="107"/>
    </row>
    <row r="21" spans="2:17" s="35" customFormat="1" ht="12.75" x14ac:dyDescent="0.2">
      <c r="B21" s="269"/>
      <c r="C21" s="336"/>
      <c r="D21" s="338"/>
      <c r="E21" s="90"/>
      <c r="F21" s="156">
        <f>H21</f>
        <v>170384</v>
      </c>
      <c r="G21" s="90" t="s">
        <v>133</v>
      </c>
      <c r="H21" s="162">
        <v>170384</v>
      </c>
      <c r="I21" s="148"/>
      <c r="J21" s="132"/>
      <c r="K21" s="132"/>
      <c r="L21" s="132"/>
      <c r="O21" s="107"/>
    </row>
    <row r="22" spans="2:17" s="89" customFormat="1" ht="28.5" customHeight="1" x14ac:dyDescent="0.2">
      <c r="B22" s="80">
        <f>B20+1</f>
        <v>17</v>
      </c>
      <c r="C22" s="83" t="s">
        <v>79</v>
      </c>
      <c r="D22" s="332" t="s">
        <v>66</v>
      </c>
      <c r="E22" s="332"/>
      <c r="F22" s="54">
        <v>419688</v>
      </c>
      <c r="G22" s="90" t="s">
        <v>96</v>
      </c>
      <c r="H22" s="163">
        <v>419688</v>
      </c>
      <c r="I22" s="145"/>
      <c r="J22" s="118"/>
      <c r="K22" s="118"/>
      <c r="L22" s="118"/>
      <c r="M22" s="118"/>
      <c r="N22" s="118"/>
      <c r="O22" s="117"/>
      <c r="P22" s="118"/>
    </row>
    <row r="23" spans="2:17" s="74" customFormat="1" ht="38.25" x14ac:dyDescent="0.2">
      <c r="B23" s="80">
        <f>B22+1</f>
        <v>18</v>
      </c>
      <c r="C23" s="78" t="s">
        <v>103</v>
      </c>
      <c r="D23" s="333" t="s">
        <v>101</v>
      </c>
      <c r="E23" s="334"/>
      <c r="F23" s="54">
        <v>197633</v>
      </c>
      <c r="G23" s="55" t="s">
        <v>102</v>
      </c>
      <c r="H23" s="237">
        <v>183993</v>
      </c>
      <c r="I23" s="153"/>
      <c r="J23" s="154"/>
      <c r="K23" s="68"/>
      <c r="L23" s="68"/>
      <c r="M23" s="68"/>
      <c r="N23" s="68"/>
      <c r="O23" s="68"/>
      <c r="P23" s="107"/>
      <c r="Q23" s="68"/>
    </row>
    <row r="24" spans="2:17" s="50" customFormat="1" ht="24.75" customHeight="1" x14ac:dyDescent="0.25">
      <c r="B24" s="32"/>
      <c r="C24" s="134" t="s">
        <v>1</v>
      </c>
      <c r="D24" s="328"/>
      <c r="E24" s="329"/>
      <c r="F24" s="329"/>
      <c r="G24" s="330"/>
      <c r="H24" s="164">
        <f>SUM(H3:H23)</f>
        <v>2401872</v>
      </c>
      <c r="I24" s="146"/>
      <c r="O24" s="106"/>
    </row>
    <row r="25" spans="2:17" x14ac:dyDescent="0.2">
      <c r="O25" s="107"/>
    </row>
    <row r="26" spans="2:17" x14ac:dyDescent="0.2">
      <c r="C26" s="138"/>
      <c r="H26" s="105" t="s">
        <v>35</v>
      </c>
      <c r="O26" s="107"/>
    </row>
  </sheetData>
  <mergeCells count="16">
    <mergeCell ref="H14:H15"/>
    <mergeCell ref="G14:G15"/>
    <mergeCell ref="B7:B8"/>
    <mergeCell ref="C7:C8"/>
    <mergeCell ref="G7:G8"/>
    <mergeCell ref="H7:H8"/>
    <mergeCell ref="D24:G24"/>
    <mergeCell ref="D16:E16"/>
    <mergeCell ref="D22:E22"/>
    <mergeCell ref="D23:E23"/>
    <mergeCell ref="D14:E14"/>
    <mergeCell ref="B20:B21"/>
    <mergeCell ref="C20:C21"/>
    <mergeCell ref="D20:D21"/>
    <mergeCell ref="B14:B15"/>
    <mergeCell ref="C14:C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B10" sqref="B10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54" t="s">
        <v>162</v>
      </c>
      <c r="B1" s="354"/>
      <c r="C1" s="354"/>
      <c r="D1" s="354"/>
      <c r="E1" s="354"/>
      <c r="F1" s="354"/>
      <c r="G1" s="354"/>
      <c r="H1" s="354"/>
    </row>
    <row r="2" spans="1:11" ht="15.75" thickBot="1" x14ac:dyDescent="0.25"/>
    <row r="3" spans="1:11" s="5" customFormat="1" ht="30" customHeight="1" x14ac:dyDescent="0.2">
      <c r="A3" s="355" t="s">
        <v>0</v>
      </c>
      <c r="B3" s="357" t="s">
        <v>14</v>
      </c>
      <c r="C3" s="345" t="s">
        <v>4</v>
      </c>
      <c r="D3" s="347" t="s">
        <v>5</v>
      </c>
      <c r="E3" s="347"/>
      <c r="F3" s="22" t="s">
        <v>2</v>
      </c>
      <c r="G3" s="349" t="s">
        <v>37</v>
      </c>
      <c r="H3" s="352" t="s">
        <v>80</v>
      </c>
    </row>
    <row r="4" spans="1:11" s="3" customFormat="1" ht="18" customHeight="1" x14ac:dyDescent="0.2">
      <c r="A4" s="356"/>
      <c r="B4" s="358"/>
      <c r="C4" s="346"/>
      <c r="D4" s="348"/>
      <c r="E4" s="348"/>
      <c r="F4" s="20" t="s">
        <v>6</v>
      </c>
      <c r="G4" s="350"/>
      <c r="H4" s="353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8">
        <f>'ΕΡΓΑ-ΜΕΛΕΤΕΣ'!H46</f>
        <v>20310403</v>
      </c>
      <c r="H5" s="59">
        <f>'ΕΡΓΑ-ΜΕΛΕΤΕΣ'!I46</f>
        <v>3774507</v>
      </c>
      <c r="I5" s="152"/>
      <c r="K5" s="9" t="s">
        <v>35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4">
        <f>'ΕΡΓΑ-ΜΕΛΕΤΕΣ'!H67</f>
        <v>1438575.76</v>
      </c>
      <c r="H6" s="65">
        <f>'ΕΡΓΑ-ΜΕΛΕΤΕΣ'!I67</f>
        <v>390349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0"/>
      <c r="H7" s="65">
        <f>ΣΥΝΕΧΙΖΟΜΕΝΑ!H24</f>
        <v>2401872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1"/>
      <c r="H8" s="66">
        <f>SUM(H5:H7)</f>
        <v>6566728</v>
      </c>
    </row>
    <row r="9" spans="1:11" x14ac:dyDescent="0.2">
      <c r="G9" s="3"/>
    </row>
    <row r="10" spans="1:11" x14ac:dyDescent="0.2">
      <c r="B10" s="219" t="s">
        <v>186</v>
      </c>
      <c r="G10" s="3"/>
    </row>
    <row r="11" spans="1:11" x14ac:dyDescent="0.2">
      <c r="B11" s="96"/>
      <c r="C11" s="97"/>
      <c r="D11" s="97"/>
      <c r="E11" s="98"/>
      <c r="F11" s="99"/>
      <c r="G11" s="100"/>
    </row>
    <row r="12" spans="1:11" x14ac:dyDescent="0.2">
      <c r="B12" s="351" t="s">
        <v>107</v>
      </c>
      <c r="C12" s="351"/>
      <c r="D12" s="351"/>
      <c r="E12" s="351"/>
      <c r="F12" s="351"/>
      <c r="G12" s="351"/>
    </row>
    <row r="13" spans="1:11" x14ac:dyDescent="0.2">
      <c r="B13" s="351" t="s">
        <v>108</v>
      </c>
      <c r="C13" s="351"/>
      <c r="D13" s="351"/>
      <c r="E13" s="351"/>
      <c r="F13" s="351"/>
      <c r="G13" s="351"/>
    </row>
    <row r="14" spans="1:11" x14ac:dyDescent="0.2">
      <c r="B14" s="96"/>
      <c r="C14" s="97"/>
      <c r="D14" s="97"/>
      <c r="E14" s="98"/>
      <c r="F14" s="101" t="s">
        <v>13</v>
      </c>
      <c r="G14" s="101"/>
    </row>
    <row r="15" spans="1:11" x14ac:dyDescent="0.2">
      <c r="B15" s="351"/>
      <c r="C15" s="351"/>
      <c r="D15" s="351"/>
      <c r="E15" s="351"/>
      <c r="F15" s="351"/>
      <c r="G15" s="351"/>
    </row>
    <row r="16" spans="1:11" x14ac:dyDescent="0.2">
      <c r="B16" s="351"/>
      <c r="C16" s="351"/>
      <c r="D16" s="351"/>
      <c r="E16" s="351"/>
      <c r="F16" s="351"/>
      <c r="G16" s="351"/>
    </row>
    <row r="17" spans="2:9" x14ac:dyDescent="0.2">
      <c r="B17" s="351" t="s">
        <v>109</v>
      </c>
      <c r="C17" s="351"/>
      <c r="D17" s="351"/>
      <c r="E17" s="351"/>
      <c r="F17" s="351"/>
      <c r="G17" s="351"/>
    </row>
    <row r="18" spans="2:9" x14ac:dyDescent="0.2">
      <c r="B18" s="351"/>
      <c r="C18" s="351"/>
      <c r="D18" s="351"/>
      <c r="E18" s="351"/>
      <c r="F18" s="351"/>
      <c r="G18" s="351"/>
    </row>
    <row r="19" spans="2:9" x14ac:dyDescent="0.2">
      <c r="B19" s="4"/>
      <c r="C19" s="52"/>
      <c r="D19" s="4"/>
      <c r="E19" s="52"/>
      <c r="F19" s="4"/>
      <c r="G19" s="52"/>
    </row>
    <row r="20" spans="2:9" x14ac:dyDescent="0.2">
      <c r="B20" s="4"/>
      <c r="C20" s="52"/>
      <c r="D20" s="4"/>
      <c r="E20" s="52"/>
      <c r="F20" s="4"/>
      <c r="G20" s="52"/>
    </row>
    <row r="21" spans="2:9" x14ac:dyDescent="0.2">
      <c r="B21" s="4"/>
      <c r="C21" s="52"/>
      <c r="D21" s="4"/>
      <c r="E21" s="52"/>
      <c r="F21" s="4"/>
      <c r="G21" s="52"/>
      <c r="I21" s="2" t="s">
        <v>47</v>
      </c>
    </row>
    <row r="22" spans="2:9" x14ac:dyDescent="0.2">
      <c r="B22" s="4"/>
      <c r="C22" s="52"/>
      <c r="D22" s="4"/>
      <c r="E22" s="52"/>
      <c r="F22" s="4"/>
      <c r="G22" s="52"/>
    </row>
    <row r="32" spans="2:9" x14ac:dyDescent="0.2">
      <c r="H32" s="2" t="s">
        <v>47</v>
      </c>
    </row>
  </sheetData>
  <mergeCells count="13"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  <mergeCell ref="B16:G16"/>
    <mergeCell ref="B17:G17"/>
    <mergeCell ref="B18:G18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2022-02-03T12:37:10Z</cp:lastPrinted>
  <dcterms:created xsi:type="dcterms:W3CDTF">2000-11-20T12:09:58Z</dcterms:created>
  <dcterms:modified xsi:type="dcterms:W3CDTF">2022-02-11T13:16:50Z</dcterms:modified>
</cp:coreProperties>
</file>