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"/>
    </mc:Choice>
  </mc:AlternateContent>
  <bookViews>
    <workbookView xWindow="0" yWindow="0" windowWidth="23250" windowHeight="12435" tabRatio="72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'ΕΡΓΑ-ΜΕΛΕΤΕΣ'!$B$1:$I$69</definedName>
    <definedName name="_xlnm.Print_Area" localSheetId="1">ΣΥΝΕΧΙΖΟΜΕΝΑ!$B$1:$H$24</definedName>
    <definedName name="_xlnm.Print_Titles" localSheetId="2">ΑΝΑΚΕΦΑΛΑΙΩΣΗ!$3:$4</definedName>
    <definedName name="_xlnm.Print_Titles" localSheetId="0">'ΕΡΓΑ-ΜΕΛΕΤΕΣ'!$4:$5</definedName>
    <definedName name="_xlnm.Print_Titles" localSheetId="1">ΣΥΝΕΧΙΖΟΜΕΝΑ!$1:$1</definedName>
  </definedNames>
  <calcPr calcId="152511"/>
</workbook>
</file>

<file path=xl/calcChain.xml><?xml version="1.0" encoding="utf-8"?>
<calcChain xmlns="http://schemas.openxmlformats.org/spreadsheetml/2006/main">
  <c r="F28" i="6" l="1"/>
  <c r="F8" i="5"/>
  <c r="F32" i="6"/>
  <c r="I12" i="6"/>
  <c r="F67" i="6"/>
  <c r="I66" i="6"/>
  <c r="I59" i="6"/>
  <c r="I69" i="6" s="1"/>
  <c r="H6" i="1" s="1"/>
  <c r="H24" i="5"/>
  <c r="H7" i="1" s="1"/>
  <c r="I33" i="6"/>
  <c r="I35" i="6" s="1"/>
  <c r="I39" i="6"/>
  <c r="H35" i="6"/>
  <c r="H23" i="6"/>
  <c r="H48" i="6" s="1"/>
  <c r="G5" i="1" s="1"/>
  <c r="H57" i="6"/>
  <c r="H52" i="6"/>
  <c r="H69" i="6" s="1"/>
  <c r="G6" i="1" s="1"/>
  <c r="H14" i="5"/>
  <c r="I47" i="6"/>
  <c r="I43" i="6"/>
  <c r="H39" i="6"/>
  <c r="H43" i="6"/>
  <c r="H47" i="6"/>
  <c r="F9" i="6"/>
  <c r="I9" i="6"/>
  <c r="F20" i="5"/>
  <c r="F21" i="5"/>
  <c r="F19" i="5"/>
  <c r="F18" i="5"/>
  <c r="F13" i="5"/>
  <c r="F9" i="5"/>
  <c r="F6" i="5"/>
  <c r="B4" i="5"/>
  <c r="B5" i="5"/>
  <c r="B6" i="5"/>
  <c r="B7" i="5"/>
  <c r="B9" i="5" s="1"/>
  <c r="B10" i="5" s="1"/>
  <c r="B11" i="5" s="1"/>
  <c r="B19" i="5"/>
  <c r="B20" i="5"/>
  <c r="B22" i="5"/>
  <c r="B23" i="5"/>
  <c r="F4" i="5"/>
  <c r="I16" i="6"/>
  <c r="I63" i="6"/>
  <c r="I15" i="6"/>
  <c r="I23" i="6" s="1"/>
  <c r="I48" i="6" s="1"/>
  <c r="H5" i="1" s="1"/>
  <c r="H8" i="1" s="1"/>
</calcChain>
</file>

<file path=xl/sharedStrings.xml><?xml version="1.0" encoding="utf-8"?>
<sst xmlns="http://schemas.openxmlformats.org/spreadsheetml/2006/main" count="243" uniqueCount="184">
  <si>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</si>
  <si>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</si>
  <si>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</si>
  <si>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</si>
  <si>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</si>
  <si>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</si>
  <si>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</si>
  <si>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</si>
  <si>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</si>
  <si>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</si>
  <si>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</si>
  <si>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</si>
  <si>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</si>
  <si>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</si>
  <si>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</si>
  <si>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</si>
  <si>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</si>
  <si>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</si>
  <si>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ΑΠΟΚΑΤΑΣΤΑΣΗ ΔΙΑΤΗΡΗΤΕΟΥ ΚΤΙΡΙΟΥ ΟΔΟΥ ΜΕΤΑΜΟΡΦΩΣΕΩΣ ΚΑΙ ΠΕΡΙΚΛΕΟΥΣ</t>
  </si>
  <si>
    <t>ΙΔΙΟΙ ΠΟΡΟΙ</t>
  </si>
  <si>
    <t>ΕΝΕΡΓΕΙΑΚΗ ΑΝΑΒΑΘΜΙΣΗ ΠΟΛΙΤΙΣΤΙΚΟΥ ΚΕΝΤΡΟΥ "ΜΕΛΙΝΑ ΜΕΡΚΟΥΡΗ"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</si>
  <si>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</si>
  <si>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</si>
  <si>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</si>
  <si>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</si>
  <si>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</si>
  <si>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ΑΠΟΚΑΤΑΣΤΑΣΗ ΙΣΤΟΡΙΚΟΥ ΚΤΙΡΙΟΥ ΜΠΙΖΑΝΙΟΥ ΚΑΙ ΠΕΡΙΒΑΛΛΟΝΤΟΣ ΧΩΡΟΥ</t>
  </si>
  <si>
    <t>ΣΑΤΑ 2015</t>
  </si>
  <si>
    <t>ΝΟΜΙΜΟΠΟΙΗΣΗ ΚΑΤΑΣΚΕΥΩΝ ΣΤΟ ΔΗΜΟΤΙΚΟ ΣΤΑΔΙΟ</t>
  </si>
  <si>
    <t>ΙΙ. ΜΕΛΕΤΕΣ - ΥΠΗΡΕΣΙΕΣ</t>
  </si>
  <si>
    <t>ΚΑΤΑΣΚΕΥΗ ΔΕΥΤΕΡΕΥΟΝΤΩΝ ΑΓΩΓΩΝ ΑΚΑΘΑΡΤΩΝ ΚΑΙ ΕΞΩΤΕΡΙΚΩΝ ΔΙΑΚΛΑΔΩΣΕΩΝ 2014</t>
  </si>
  <si>
    <t>30.7312.0001</t>
  </si>
  <si>
    <t>ΣΑΤΑ 2014                 ΙΔΙΟΙ ΠΟΡΟΙ</t>
  </si>
  <si>
    <t>15.7331.0007</t>
  </si>
  <si>
    <t>30.7411.0004</t>
  </si>
  <si>
    <t xml:space="preserve">  </t>
  </si>
  <si>
    <t>ΠΡΟΓΡΑΜΜΑΤΙΚΗ ΣΥΜΒΑΣΗ ΠΕΡΙΦΕΡΕΙΑ ΑΤΤΙΚΗΣ</t>
  </si>
  <si>
    <t>ΠΡΟΫΠΟΛΟΓΙΣΜΟΣ</t>
  </si>
  <si>
    <t xml:space="preserve"> </t>
  </si>
  <si>
    <t>ΔΙΑΜΟΡΦΩΣΗ ΧΩΡΟΥ ΣΕ ΚΑΠΗ (ΕΣΠΕΡΙΔΩΝ &amp; ΑΡΙΣΤΟΓΕΙΤΟΝΟΣ)</t>
  </si>
  <si>
    <t>15.7331.0013</t>
  </si>
  <si>
    <t>1326.0002</t>
  </si>
  <si>
    <t>ΣΥΝΤΗΡΗΣΗ ΣΧΟΛΙΚΩΝ ΚΤΙΡΙΩΝ 2017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</si>
  <si>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</si>
  <si>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</si>
  <si>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</si>
  <si>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</si>
  <si>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</si>
  <si>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ΣΥΝΤΗΡΗΣΗ ΣΧΟΛΙΚΩΝ ΚΤΙΡΙΩΝ 2018</t>
  </si>
  <si>
    <t>15.7331.0010</t>
  </si>
  <si>
    <t>ΑΝΑΚΑΤΑΣΚΕΥΗ ΟΔΙΚΟΥ ΔΙΚΤΥΟΥ ΠΕΡΙΞ Κ.Π.Ι.Σ.Ν.</t>
  </si>
  <si>
    <t>ΣΑΤΑ 2017                 ΣΑΤΑ 2016</t>
  </si>
  <si>
    <t>ΣΥΝΤΗΡΗΣΗ ΔΗΜΟΤΙΚΩΝ ΚΤΙΡΙΩΝ</t>
  </si>
  <si>
    <t>ΑΣΦΑΛΤΟΣΤΡΩΣΕΙΣ ΟΔΩΝ 2018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</si>
  <si>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</si>
  <si>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</si>
  <si>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</si>
  <si>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</si>
  <si>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 xml:space="preserve">ΣΑΤΑ 2016                            </t>
  </si>
  <si>
    <t>30.7323.0005</t>
  </si>
  <si>
    <t>15.7331.0017</t>
  </si>
  <si>
    <t xml:space="preserve">Π.Δ.Ε. </t>
  </si>
  <si>
    <t>61.7311.0002</t>
  </si>
  <si>
    <t>1322.0009</t>
  </si>
  <si>
    <t>ΣΑΤΑ 2018                      ΣΑΤΑ (π.ε.)</t>
  </si>
  <si>
    <t>ΣΑΤΑ π.ε.</t>
  </si>
  <si>
    <t>ΠΔΕ ΥΠ.ΕΣ. (ΦΙΛΟΔΗΜΟΣ ΙΙ)</t>
  </si>
  <si>
    <t>1322.0010</t>
  </si>
  <si>
    <t>15.7331.0018</t>
  </si>
  <si>
    <t>64.7323.0002</t>
  </si>
  <si>
    <t>ΕΠΙΣΚΕΥΗ ΣΥΝΤΗΡΗΣΗ ΣΧΟΛΙΚΩΝ ΚΤΙΡΙΩΝ ΚΑΙ ΑΥΛΕΙΩΝ ΧΩΡΩΝ &amp; ΛΟΙΠΕΣ ΔΡΑΣΕΙΣ</t>
  </si>
  <si>
    <t>ΔΙΑΜΟΡΦΩΣΗ ΧΩΡΟΥ ΛΕΙΤΟΥΡΓΙΑΣ ΔΟΜΗΣ ΑΣΤΕΓΩΝ (ΕΛ. ΒΕΝΙΖΕΛΟΥ 363)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</si>
  <si>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</si>
  <si>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</si>
  <si>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</si>
  <si>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</si>
  <si>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15.7413.0001</t>
  </si>
  <si>
    <t>ΔΙΑΜΟΡΦΩΣΗ ΚΤΙΡΙΟΥ ΟΔΟΥ ΔΑΒΑΚΗ 14</t>
  </si>
  <si>
    <t>15.7331.0019</t>
  </si>
  <si>
    <t>ΑΝΑΚΑΙΝΙΣΗ ΣΧΟΛΙΚΟΥ  ΠΡΟΠΟΝΗΤΗΡΙΟΥ ΣΤΗΝ ΟΔΟ ΝΙΚ. ΖΕΡΒΟΥ</t>
  </si>
  <si>
    <t>ΔΑΠΑΝΗ 2020</t>
  </si>
  <si>
    <t>ΣΥΝΤΗΡΗΣΗ ΔΙΚΤΥΟΥ ΑΓΩΓΩΝ ΟΜΒΡΙΩΝ ΥΔΑΤΩΝ 2020</t>
  </si>
  <si>
    <t>ΕΓΚΑΤΑΣΤΑΣΗ ΑΝΕΛΚΥΣΤΗΡΑ ΣΤΟ 2ο ΓΥΜΝΑΣΙΟ - ΛΥΚΕΙΟ</t>
  </si>
  <si>
    <t>ΚΑΤΑΣΚΕΥΗ ΧΩΝΕΥΤΗΡΙΟΥ ΣΤΟ ΔΗΜΟΤΙΚΟ ΚΟΙΜΗΤΗΡΙΟ</t>
  </si>
  <si>
    <t>ΤΕΧΝΙΚΕΣ ΜΕΛΕΤΕΣ ΑΝΟΙΚΤΟΥ ΚΕΝΤΡΟΥ ΕΜΠΟΡΙΟΥ ΔΗΜΟΥ ΚΑΛΛΙΘΕΑΣ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</si>
  <si>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</si>
  <si>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</si>
  <si>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</si>
  <si>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</si>
  <si>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15.7331.0027</t>
  </si>
  <si>
    <t>45.7311.0006</t>
  </si>
  <si>
    <t>30.7336.0008</t>
  </si>
  <si>
    <t>15.7411.0001</t>
  </si>
  <si>
    <t>ΦΙΛΟΔΗΜΟΣ ΙΙ           ΣΑΤΑ (π.ε.)</t>
  </si>
  <si>
    <t>1311.0001</t>
  </si>
  <si>
    <t xml:space="preserve"> 1322.0013                   1311.0001</t>
  </si>
  <si>
    <t>64.7331.0001</t>
  </si>
  <si>
    <t>ΑΞΙΟΛΟΓΗΣΗ ΣΚΟΠΙΜΟΤΗΤΑΣ ΚΑΙ ΒΙΩΣΙΜΟΤΗΤΑΣ ΔΡΑΣΗΣ ΑΝΤΙΚΑΤΑΣΤΑΣΗΣ ΦΩΤΙΣΤΙΚΩΝ ΣΩΜΑΤΩΝ ΟΔΙΚΟΥ ΦΩΤΙΣΜΟΥ</t>
  </si>
  <si>
    <t>ΑΣΦΑΛΤΟΣΤΡΩΣΕΙΣ ΟΔΩΝ 2019</t>
  </si>
  <si>
    <t>30.7323.0007</t>
  </si>
  <si>
    <t>30.7413.0013</t>
  </si>
  <si>
    <t>Π.Δ.Ε.</t>
  </si>
  <si>
    <t>69.7331.0001</t>
  </si>
  <si>
    <t>ΔΙΑΜΟΡΦΩΣΗ ΧΩΡΩΝ ΚΑΙ ΛΟΙΠΕΣ ΕΡΓΑΣΙΕΣ ΓΙΑ ΤΗΝ ΧΩΡΟΘΕΤΗΣΗ ΚΑΙ ΛΕΙΤΟΥΡΓΙΑ ΤΩΝ ΑΙΘΟΥΣΩΝ ΓΙΑ ΤΙΣ ΑΝΑΓΚΕΣ ΤΗΣ ΔΙΧΡΟΝΗΣ ΠΡΟΣΧΟΛΙΚΗΣ ΕΚΠΑΙΔΕΥΣΗΣ</t>
  </si>
  <si>
    <t>ΚΑΤΑΣΚΕΥΗ ΣΥΝΔΕΣΕΩΝ ΑΚΙΝΗΤΩΝ ΜΕ ΤΟ ΔΙΚΤΥΟ ΑΚΑΘΑΡΤΩΝ 2021</t>
  </si>
  <si>
    <t xml:space="preserve">1311.0001                                           '1312.0001                              </t>
  </si>
  <si>
    <t>_____________                                                                                                                                                             '1311.0001</t>
  </si>
  <si>
    <t>Η ΑΝΑΠΛΗΡΩΤΡΙΑ ΔΙΕΥΘΥΝΤΡΙΑ</t>
  </si>
  <si>
    <t>ΤΕΧΝΙΚΩΝ ΥΠΗΡΕΣΙΩΝ</t>
  </si>
  <si>
    <t>ΦΑΝΗ ΠΑΠΑΓΙΑΝΝΗ</t>
  </si>
  <si>
    <t>ΔΙΑΜΟΡΦΩΣΗ ΧΩΡΩΝ ΣΤΟ ΚΤΙΡΙΟ ΕΠΙ ΤΗΣ ΟΔΟΥ ΦΟΡΝΕΖΗ 2</t>
  </si>
  <si>
    <t>ΕΔΑΦΟΤΕΧΝΙΚΕΣ ΜΕΛΕΤΕΣ</t>
  </si>
  <si>
    <t>30.7312.0008</t>
  </si>
  <si>
    <t>30.7413.0014</t>
  </si>
  <si>
    <t xml:space="preserve">ΣΑΤΑ 2018                      ΣΑΤΑ (π.ε.)                                      ΣΑΤΑ (π.ε.)                              </t>
  </si>
  <si>
    <t>ΑΝΤΙΚΑΤΑΣΤΑΣΗ ΚΑΙ ΣΥΝΤΗΡΗΣΗ ΠΙΛΑΡΣ ΟΔΙΚΟΥ ΦΩΤΙΣΜΟΥ</t>
  </si>
  <si>
    <t>ΣΥΝΤΗΡΗΣΗ ΔΙΚΤΥΟΥ ΑΓΩΓΩΝ ΟΜΒΡΙΩΝ ΥΔΑΤΩΝ 2021</t>
  </si>
  <si>
    <t xml:space="preserve">ΕΣΠΑ  αρ. αποφ. 4280/1442/Α3/28.06.2019                                       </t>
  </si>
  <si>
    <t xml:space="preserve"> ΙΔΙΟΙ ΠΟΡΟΙ</t>
  </si>
  <si>
    <t xml:space="preserve">64.7412.0001                                                             </t>
  </si>
  <si>
    <t xml:space="preserve">ΤΕΧΝΙΚΟ ΠΡΟΓΡΑΜΜΑ 2022 </t>
  </si>
  <si>
    <t>ΚΑΤΑΣΚΕΥΗ ΚΤΙΡΙΟΥ ΠΟΛΙΤΙΣΤΙΚΟΥ ΚΕΝΤΡΟΥ ΣΤΟ Ο.Τ. 124</t>
  </si>
  <si>
    <t>Α2.ΟΔΟΠΟΙΪΑ</t>
  </si>
  <si>
    <t>ΣΥΝΤΗΡΗΣΗ ΔΙΚΤΥΟΥ ΑΓΩΓΩΝ ΟΜΒΡΙΩΝ ΥΔΑΤΩΝ 2022</t>
  </si>
  <si>
    <t>30.7336.0013</t>
  </si>
  <si>
    <t>ΚΑΤΑΣΚΕΥΗ ΣΥΝΔΕΣΕΩΝ ΑΚΙΝΗΤΩΝ ΜΕ ΤΟ ΔΙΚΤΥΟ ΑΚΑΘΑΡΤΩΝ 2022</t>
  </si>
  <si>
    <t>ΕΠΙΚΑΙΡΟΠΟΙΗΣΗ ΜΕΛΕΤΗΣ ΑΠΟΧΕΤΕΥΣΗΣ ΟΜΒΡΙΩΝ ΥΔΑΤΩΝ ΔΗΜΟΥ ΚΑΛΛΙΘΕΑΣ</t>
  </si>
  <si>
    <t>ΣΧΕΔΙΟ ΒΙΩΣΙΜΗΣ ΑΣΤΙΚΗΣ ΚΙΝΗΤΙΚΟΤΗΤΑΣ</t>
  </si>
  <si>
    <t>ΜΕΛΕΤΗ ΑΠΟΚΑΤΑΣΤΑΣΗΣ ΚΤΙΡΙΟΥ ΟΔΟΥ ΣΚΡΑ 31</t>
  </si>
  <si>
    <t>40780</t>
  </si>
  <si>
    <t xml:space="preserve">    ΙΔΙΟΙ ΠΟΡΟΙ</t>
  </si>
  <si>
    <t xml:space="preserve">64.7323.0003              </t>
  </si>
  <si>
    <t xml:space="preserve"> 30.7323.0006</t>
  </si>
  <si>
    <t>ΤΟΠΟΓΡΑΦΙΚΗ ΑΠΟΤΥΠΩΣΗ ΟΔΩΝ, ΚΟΙΝΟΧΡΗΣΤΩΝ ΧΩΡΩΝ ΚΑΙ ΣΧΟΛΙΚΩΝ ΣΥΓΚΡΟΤΗΜΑΤΩΝ</t>
  </si>
  <si>
    <t>ΣΑΤΑ 2022</t>
  </si>
  <si>
    <t>ΣΑΤΑ 2022                                   ΙΔΙΟΙ ΠΟΡΟΙ</t>
  </si>
  <si>
    <t>186.707                 113.293</t>
  </si>
  <si>
    <t>ΣΑΤΑ ΣΧΟΛΕΙΩΝ 2022</t>
  </si>
  <si>
    <t>ΣΑΤΑ ΣΧΟΛΕΙΩΝ 2021</t>
  </si>
  <si>
    <t>ΔΑΠΑΝΗ 2022</t>
  </si>
  <si>
    <t>ΑΣΦΑΛΤΟΣΤΡΩΣΕΙΣ ΟΔΩΝ 2022</t>
  </si>
  <si>
    <t>ΣΥΝΤΗΡΗΣΗ ΣΧΟΛΙΚΩΝ ΚΤΙΡΙΩΝ 2021</t>
  </si>
  <si>
    <t>ΤΑΚΤΟΠΟΙΗΣΗ ΑΥΘΑΙΡΕΤΩΝ ΚΑΤΑΣΚΕΥΩΝ ΣΤΑ ΣΧΟΛΙΚΑ ΣΥΓΚΡΟΤΗΜΑΤΑ</t>
  </si>
  <si>
    <t>30.7411.0005</t>
  </si>
  <si>
    <t>15.7331.0030</t>
  </si>
  <si>
    <t>15.7311.0001</t>
  </si>
  <si>
    <t>ΣΑΤΑ 2020</t>
  </si>
  <si>
    <t>10.6261.0012</t>
  </si>
  <si>
    <t>10.7311.0005</t>
  </si>
  <si>
    <t>15.7321.0001</t>
  </si>
  <si>
    <t>ΣΥΝΤΗΡΗΣΗ ΔΗΜΟΤΙΚΟΥ ΦΩΤΙΣΜΟΥ ΟΔΩΝ ΠΛΑΤΕΙΩΝ &amp; ΠΑΙΔΙΚΩΝ ΧΑΡΩΝ 2022</t>
  </si>
  <si>
    <t>30.7333.0006</t>
  </si>
  <si>
    <t>30.7336.0014</t>
  </si>
  <si>
    <t>30.7312.0009</t>
  </si>
  <si>
    <t>30.7413.0016</t>
  </si>
  <si>
    <t xml:space="preserve"> 24.746</t>
  </si>
  <si>
    <t>30.7413.0017</t>
  </si>
  <si>
    <t>ΣΑΤΑ                               ΙΔΙΟΙ ΠΟΡΟΙ</t>
  </si>
  <si>
    <t>100                                  24.700</t>
  </si>
  <si>
    <t>15.7411.0002</t>
  </si>
  <si>
    <t>ΣΑΤΑ 2021</t>
  </si>
  <si>
    <t>ΤΕΧΝΙΚΟ ΠΡΟΓΡΑΜΜΑ 2022</t>
  </si>
  <si>
    <t>30.7323.0011</t>
  </si>
  <si>
    <t>ΠΡΟΓΡΑΜΜΑ ΑΝΤΩΝΗΣ ΤΡΙΤΣΗΣ</t>
  </si>
  <si>
    <t>12.400.000 (ΕΚΚΡΕΜΕΙ)</t>
  </si>
  <si>
    <t>145.119 (ΕΚΚΡΕΜΕΙ)</t>
  </si>
  <si>
    <t>267.092 (ΕΚΚΡΕΜΕΙ)</t>
  </si>
  <si>
    <t>30.7323.0010</t>
  </si>
  <si>
    <t>207.791       (ΕΚΚΡΕΜΕΙ)</t>
  </si>
  <si>
    <t>ΤΑΠ 2021</t>
  </si>
  <si>
    <t>ΤΑΠ 2022</t>
  </si>
  <si>
    <t>30.7413.0018</t>
  </si>
  <si>
    <t>ΠΡΩΤΟΒΑΘΜΙΟΣ ΚΑΙ ΔΕΥΤΕΡΟΒΑΘΜΙΟΣ ΠΡΟΣΕΙΣΜΙΚΟΣ ΕΛΕΓΧΟΣ ΚΡΙΣΙΜΩΝ ΥΠΟΔΟΜΩΝ ΔΗΜΟΥ ΚΑΛΛΙΘΕΑΣ</t>
  </si>
  <si>
    <t>42.517,76                                                    (ΕΚΚΡΕΜΕΙ)</t>
  </si>
  <si>
    <t>1η ΤΡΟΠΟΠΟΙΗΣΗ</t>
  </si>
  <si>
    <t xml:space="preserve">/2021 ΑΠΟΦΑΣΗ Δ.Σ. ΑΔΑ </t>
  </si>
  <si>
    <t>ΣΥΝΤΗΡΗΣΗ ΔΗΜΟΤΙΚΟΥ ΦΩΤΙΣΜΟΥΟΔΟΥ ΓΡ. ΛΑΜΠΡΑΚΗ ΚΑΙ ΠΡΟΑΥΛΕΙΟΥ ΑΓ. ΝΙΚΟΛΑΟΥ</t>
  </si>
  <si>
    <t>30.7333.0007</t>
  </si>
  <si>
    <t>30.7411.0022</t>
  </si>
  <si>
    <t>ΜΕΛΕΤΗ Η/Μ ΕΓΚΑΤΑΣΤΑΣΕΩΝ ΚΤΙΡΙΟΥ ΕΠΙ ΤΗΣ ΟΔΟΥ ΦΟΡΝΕΖΗ 2</t>
  </si>
  <si>
    <t xml:space="preserve">ΠΡΟΓΡΑΜΜΑΤΙΚΗ ΣΥΜΒΑΣΗ ΠΕΡΙΦΕΡΕΙΑ ΑΤΤΙΚΗΣ </t>
  </si>
  <si>
    <t>10.7413.0005</t>
  </si>
  <si>
    <t xml:space="preserve"> ΜΕΛΕΤΗ ΒΙΟΚΛΙΜΑΤΙΚΗΣ - ΑΣΤΙΚΗΣ ΑΝΑΠΛΑΣΗΣ ΕΝΟΠΟΙΗΣΗΣ ΚΑΙ ΔΙΑΣΥΝΔΕΣΗΣ ΤΟΥ ΚΠΙΣΝ ΜΕ ΤΟ ΑΝΟΙΚΤΟ ΚΕΝΤΡΟ ΕΜΠΟΡΙΟΥ ΤΟΥ ΔΗΜΟΥ ΚΑΛΛΙΘΕΑΣ  (ΠΡ. ΣΥΜΒΑΣΗ ΜΕ Ε.Ε.Τ.Α.Α.)   </t>
  </si>
  <si>
    <t>Καλλιθέα 17-02-22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</si>
</sst>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MS Sans Serif"/>
      <charset val="161"/>
    </font>
    <font>
      <sz val="10"/>
      <name val="MS Sans Serif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u/>
      <sz val="18"/>
      <name val="Arial"/>
      <family val="2"/>
    </font>
    <font>
      <sz val="10"/>
      <color rgb="FFFF0000"/>
      <name val="Arial"/>
      <family val="2"/>
      <charset val="161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7" xfId="0" quotePrefix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5" fillId="0" borderId="7" xfId="0" quotePrefix="1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top"/>
    </xf>
    <xf numFmtId="3" fontId="2" fillId="0" borderId="0" xfId="0" applyNumberFormat="1" applyFont="1" applyFill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3" fontId="5" fillId="0" borderId="1" xfId="0" quotePrefix="1" applyNumberFormat="1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/>
    </xf>
    <xf numFmtId="3" fontId="15" fillId="0" borderId="9" xfId="0" applyNumberFormat="1" applyFont="1" applyBorder="1"/>
    <xf numFmtId="3" fontId="15" fillId="0" borderId="10" xfId="0" applyNumberFormat="1" applyFont="1" applyBorder="1"/>
    <xf numFmtId="3" fontId="6" fillId="0" borderId="1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1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5" fillId="0" borderId="0" xfId="0" applyFont="1" applyFill="1"/>
    <xf numFmtId="3" fontId="2" fillId="0" borderId="0" xfId="0" applyNumberFormat="1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" fontId="5" fillId="0" borderId="7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24" fillId="0" borderId="0" xfId="0" applyFont="1" applyFill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49" fontId="5" fillId="0" borderId="9" xfId="0" quotePrefix="1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2" xfId="0" quotePrefix="1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4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 vertical="center" wrapText="1"/>
    </xf>
    <xf numFmtId="3" fontId="5" fillId="0" borderId="0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 wrapText="1"/>
    </xf>
    <xf numFmtId="3" fontId="5" fillId="0" borderId="1" xfId="0" quotePrefix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right" wrapText="1"/>
    </xf>
    <xf numFmtId="3" fontId="22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Alignment="1">
      <alignment horizontal="right" vertical="center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Alignment="1">
      <alignment horizontal="right" wrapText="1"/>
    </xf>
    <xf numFmtId="3" fontId="22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3" fontId="4" fillId="0" borderId="0" xfId="0" applyNumberFormat="1" applyFont="1"/>
    <xf numFmtId="3" fontId="1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5" fillId="2" borderId="9" xfId="0" quotePrefix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quotePrefix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quotePrefix="1" applyNumberFormat="1" applyFont="1" applyFill="1" applyBorder="1" applyAlignment="1">
      <alignment horizontal="right" vertical="center"/>
    </xf>
    <xf numFmtId="4" fontId="14" fillId="0" borderId="1" xfId="0" quotePrefix="1" applyNumberFormat="1" applyFont="1" applyFill="1" applyBorder="1" applyAlignment="1">
      <alignment horizontal="right" vertical="center" wrapText="1"/>
    </xf>
    <xf numFmtId="4" fontId="5" fillId="0" borderId="1" xfId="0" quotePrefix="1" applyNumberFormat="1" applyFont="1" applyFill="1" applyBorder="1" applyAlignment="1">
      <alignment horizontal="right" vertical="center" wrapText="1"/>
    </xf>
    <xf numFmtId="4" fontId="17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49" fontId="14" fillId="2" borderId="1" xfId="0" quotePrefix="1" applyNumberFormat="1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horizontal="center" vertical="center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3" fontId="4" fillId="2" borderId="1" xfId="0" quotePrefix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left"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" fontId="14" fillId="2" borderId="7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4" fillId="2" borderId="1" xfId="0" quotePrefix="1" applyNumberFormat="1" applyFont="1" applyFill="1" applyBorder="1" applyAlignment="1">
      <alignment horizontal="center" vertical="center"/>
    </xf>
    <xf numFmtId="3" fontId="5" fillId="2" borderId="14" xfId="0" quotePrefix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wrapText="1"/>
    </xf>
    <xf numFmtId="3" fontId="14" fillId="0" borderId="0" xfId="0" applyNumberFormat="1" applyFont="1" applyFill="1" applyBorder="1" applyAlignment="1">
      <alignment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14" fillId="2" borderId="14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 wrapText="1"/>
    </xf>
    <xf numFmtId="49" fontId="14" fillId="3" borderId="1" xfId="0" quotePrefix="1" applyNumberFormat="1" applyFont="1" applyFill="1" applyBorder="1" applyAlignment="1">
      <alignment horizontal="center" vertical="center"/>
    </xf>
    <xf numFmtId="3" fontId="14" fillId="3" borderId="14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14" fillId="3" borderId="1" xfId="0" quotePrefix="1" applyNumberFormat="1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4" fontId="14" fillId="3" borderId="1" xfId="0" quotePrefix="1" applyNumberFormat="1" applyFont="1" applyFill="1" applyBorder="1" applyAlignment="1">
      <alignment horizontal="right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 wrapText="1"/>
    </xf>
    <xf numFmtId="49" fontId="5" fillId="3" borderId="1" xfId="0" quotePrefix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9" fontId="14" fillId="3" borderId="14" xfId="0" quotePrefix="1" applyNumberFormat="1" applyFont="1" applyFill="1" applyBorder="1" applyAlignment="1">
      <alignment horizontal="center" vertical="center" wrapText="1"/>
    </xf>
    <xf numFmtId="3" fontId="14" fillId="3" borderId="14" xfId="0" applyNumberFormat="1" applyFont="1" applyFill="1" applyBorder="1" applyAlignment="1">
      <alignment horizontal="right" vertical="center"/>
    </xf>
    <xf numFmtId="3" fontId="5" fillId="3" borderId="14" xfId="0" applyNumberFormat="1" applyFont="1" applyFill="1" applyBorder="1" applyAlignment="1">
      <alignment horizontal="right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49" fontId="14" fillId="2" borderId="12" xfId="0" quotePrefix="1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5" fillId="4" borderId="1" xfId="0" quotePrefix="1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vertical="center"/>
    </xf>
    <xf numFmtId="1" fontId="14" fillId="4" borderId="7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49" fontId="14" fillId="5" borderId="1" xfId="0" quotePrefix="1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3" fontId="14" fillId="6" borderId="12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4" fillId="2" borderId="15" xfId="0" quotePrefix="1" applyNumberFormat="1" applyFont="1" applyFill="1" applyBorder="1" applyAlignment="1">
      <alignment horizontal="center" vertical="center"/>
    </xf>
    <xf numFmtId="3" fontId="14" fillId="6" borderId="16" xfId="0" applyNumberFormat="1" applyFont="1" applyFill="1" applyBorder="1" applyAlignment="1">
      <alignment horizontal="center" vertical="center" wrapText="1"/>
    </xf>
    <xf numFmtId="49" fontId="14" fillId="2" borderId="17" xfId="0" quotePrefix="1" applyNumberFormat="1" applyFont="1" applyFill="1" applyBorder="1" applyAlignment="1">
      <alignment horizontal="center" vertical="center"/>
    </xf>
    <xf numFmtId="3" fontId="14" fillId="6" borderId="18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49" fontId="14" fillId="3" borderId="14" xfId="0" quotePrefix="1" applyNumberFormat="1" applyFont="1" applyFill="1" applyBorder="1" applyAlignment="1">
      <alignment horizontal="center" vertical="center"/>
    </xf>
    <xf numFmtId="49" fontId="14" fillId="3" borderId="12" xfId="0" quotePrefix="1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right" vertical="center" wrapText="1"/>
    </xf>
    <xf numFmtId="3" fontId="5" fillId="3" borderId="12" xfId="0" applyNumberFormat="1" applyFont="1" applyFill="1" applyBorder="1" applyAlignment="1">
      <alignment horizontal="right" vertical="center" wrapText="1"/>
    </xf>
    <xf numFmtId="3" fontId="14" fillId="3" borderId="14" xfId="0" applyNumberFormat="1" applyFont="1" applyFill="1" applyBorder="1" applyAlignment="1">
      <alignment horizontal="right" vertical="center"/>
    </xf>
    <xf numFmtId="3" fontId="14" fillId="3" borderId="12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9" fontId="14" fillId="2" borderId="14" xfId="0" quotePrefix="1" applyNumberFormat="1" applyFont="1" applyFill="1" applyBorder="1" applyAlignment="1">
      <alignment horizontal="center" vertical="center" wrapText="1"/>
    </xf>
    <xf numFmtId="49" fontId="14" fillId="2" borderId="19" xfId="0" quotePrefix="1" applyNumberFormat="1" applyFont="1" applyFill="1" applyBorder="1" applyAlignment="1">
      <alignment horizontal="center" vertical="center" wrapText="1"/>
    </xf>
    <xf numFmtId="49" fontId="14" fillId="2" borderId="12" xfId="0" quotePrefix="1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right" vertical="center"/>
    </xf>
    <xf numFmtId="3" fontId="14" fillId="2" borderId="19" xfId="0" applyNumberFormat="1" applyFont="1" applyFill="1" applyBorder="1" applyAlignment="1">
      <alignment horizontal="right" vertical="center"/>
    </xf>
    <xf numFmtId="3" fontId="14" fillId="2" borderId="12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14" fillId="2" borderId="14" xfId="0" quotePrefix="1" applyNumberFormat="1" applyFont="1" applyFill="1" applyBorder="1" applyAlignment="1">
      <alignment horizontal="center" vertical="center"/>
    </xf>
    <xf numFmtId="49" fontId="14" fillId="2" borderId="12" xfId="0" quotePrefix="1" applyNumberFormat="1" applyFont="1" applyFill="1" applyBorder="1" applyAlignment="1">
      <alignment horizontal="center" vertical="center"/>
    </xf>
    <xf numFmtId="3" fontId="5" fillId="4" borderId="14" xfId="0" applyNumberFormat="1" applyFont="1" applyFill="1" applyBorder="1" applyAlignment="1">
      <alignment horizontal="right" vertical="center" wrapText="1"/>
    </xf>
    <xf numFmtId="3" fontId="5" fillId="4" borderId="12" xfId="0" applyNumberFormat="1" applyFont="1" applyFill="1" applyBorder="1" applyAlignment="1">
      <alignment horizontal="right" vertical="center" wrapText="1"/>
    </xf>
    <xf numFmtId="3" fontId="5" fillId="4" borderId="14" xfId="0" applyNumberFormat="1" applyFont="1" applyFill="1" applyBorder="1" applyAlignment="1">
      <alignment horizontal="right" vertical="center"/>
    </xf>
    <xf numFmtId="3" fontId="5" fillId="4" borderId="12" xfId="0" applyNumberFormat="1" applyFont="1" applyFill="1" applyBorder="1" applyAlignment="1">
      <alignment horizontal="right"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9" fontId="5" fillId="2" borderId="12" xfId="0" quotePrefix="1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right" vertical="center"/>
    </xf>
    <xf numFmtId="3" fontId="5" fillId="2" borderId="12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20" xfId="0" quotePrefix="1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right" vertical="center" wrapText="1"/>
    </xf>
    <xf numFmtId="3" fontId="5" fillId="2" borderId="19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horizontal="right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/>
    </xf>
    <xf numFmtId="3" fontId="5" fillId="0" borderId="1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5" fillId="2" borderId="19" xfId="0" quotePrefix="1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2" borderId="1" xfId="0" quotePrefix="1" applyNumberFormat="1" applyFont="1" applyFill="1" applyBorder="1" applyAlignment="1">
      <alignment horizontal="center" vertical="center" wrapText="1"/>
    </xf>
    <xf numFmtId="49" fontId="5" fillId="2" borderId="14" xfId="0" quotePrefix="1" applyNumberFormat="1" applyFont="1" applyFill="1" applyBorder="1" applyAlignment="1">
      <alignment horizontal="center" vertical="center" wrapText="1"/>
    </xf>
    <xf numFmtId="49" fontId="5" fillId="2" borderId="19" xfId="0" quotePrefix="1" applyNumberFormat="1" applyFont="1" applyFill="1" applyBorder="1" applyAlignment="1">
      <alignment horizontal="center" vertical="center" wrapText="1"/>
    </xf>
    <xf numFmtId="49" fontId="5" fillId="2" borderId="12" xfId="0" quotePrefix="1" applyNumberFormat="1" applyFont="1" applyFill="1" applyBorder="1" applyAlignment="1">
      <alignment horizontal="center" vertical="center" wrapText="1"/>
    </xf>
    <xf numFmtId="3" fontId="5" fillId="2" borderId="14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3" fontId="14" fillId="3" borderId="14" xfId="0" quotePrefix="1" applyNumberFormat="1" applyFont="1" applyFill="1" applyBorder="1" applyAlignment="1">
      <alignment horizontal="center" vertical="center" wrapText="1"/>
    </xf>
    <xf numFmtId="3" fontId="14" fillId="3" borderId="12" xfId="0" quotePrefix="1" applyNumberFormat="1" applyFont="1" applyFill="1" applyBorder="1" applyAlignment="1">
      <alignment horizontal="center" vertical="center" wrapText="1"/>
    </xf>
    <xf numFmtId="3" fontId="14" fillId="0" borderId="14" xfId="0" applyNumberFormat="1" applyFont="1" applyFill="1" applyBorder="1" applyAlignment="1">
      <alignment horizontal="right" vertical="center"/>
    </xf>
    <xf numFmtId="3" fontId="14" fillId="0" borderId="12" xfId="0" applyNumberFormat="1" applyFont="1" applyFill="1" applyBorder="1" applyAlignment="1">
      <alignment horizontal="right" vertical="center"/>
    </xf>
    <xf numFmtId="49" fontId="14" fillId="0" borderId="14" xfId="0" quotePrefix="1" applyNumberFormat="1" applyFont="1" applyFill="1" applyBorder="1" applyAlignment="1">
      <alignment horizontal="center" vertical="center" wrapText="1"/>
    </xf>
    <xf numFmtId="49" fontId="14" fillId="0" borderId="12" xfId="0" quotePrefix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4" fillId="3" borderId="14" xfId="0" quotePrefix="1" applyNumberFormat="1" applyFont="1" applyFill="1" applyBorder="1" applyAlignment="1">
      <alignment horizontal="center" vertical="center" wrapText="1"/>
    </xf>
    <xf numFmtId="49" fontId="14" fillId="3" borderId="12" xfId="0" quotePrefix="1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2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49" fontId="14" fillId="5" borderId="16" xfId="0" quotePrefix="1" applyNumberFormat="1" applyFont="1" applyFill="1" applyBorder="1" applyAlignment="1">
      <alignment horizontal="center" vertical="center" wrapText="1"/>
    </xf>
    <xf numFmtId="49" fontId="14" fillId="5" borderId="22" xfId="0" quotePrefix="1" applyNumberFormat="1" applyFont="1" applyFill="1" applyBorder="1" applyAlignment="1">
      <alignment horizontal="center" vertical="center" wrapText="1"/>
    </xf>
    <xf numFmtId="49" fontId="14" fillId="5" borderId="12" xfId="0" quotePrefix="1" applyNumberFormat="1" applyFont="1" applyFill="1" applyBorder="1" applyAlignment="1">
      <alignment horizontal="center" vertical="center" wrapText="1"/>
    </xf>
    <xf numFmtId="3" fontId="14" fillId="2" borderId="14" xfId="0" applyNumberFormat="1" applyFont="1" applyFill="1" applyBorder="1" applyAlignment="1">
      <alignment horizontal="center" vertical="center"/>
    </xf>
    <xf numFmtId="3" fontId="14" fillId="2" borderId="19" xfId="0" applyNumberFormat="1" applyFont="1" applyFill="1" applyBorder="1" applyAlignment="1">
      <alignment horizontal="center" vertical="center"/>
    </xf>
    <xf numFmtId="3" fontId="14" fillId="2" borderId="12" xfId="0" applyNumberFormat="1" applyFont="1" applyFill="1" applyBorder="1" applyAlignment="1">
      <alignment horizontal="center" vertical="center"/>
    </xf>
    <xf numFmtId="3" fontId="5" fillId="6" borderId="14" xfId="0" applyNumberFormat="1" applyFont="1" applyFill="1" applyBorder="1" applyAlignment="1">
      <alignment horizontal="right" vertical="center" wrapText="1"/>
    </xf>
    <xf numFmtId="3" fontId="5" fillId="6" borderId="19" xfId="0" applyNumberFormat="1" applyFont="1" applyFill="1" applyBorder="1" applyAlignment="1">
      <alignment horizontal="right" vertical="center" wrapText="1"/>
    </xf>
    <xf numFmtId="3" fontId="5" fillId="6" borderId="12" xfId="0" applyNumberFormat="1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49" fontId="14" fillId="5" borderId="14" xfId="0" quotePrefix="1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49" fontId="5" fillId="0" borderId="14" xfId="0" quotePrefix="1" applyNumberFormat="1" applyFont="1" applyFill="1" applyBorder="1" applyAlignment="1">
      <alignment horizontal="center" vertical="center" wrapText="1"/>
    </xf>
    <xf numFmtId="49" fontId="5" fillId="0" borderId="12" xfId="0" quotePrefix="1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41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15563" name="Line 1"/>
        <xdr:cNvSpPr>
          <a:spLocks noChangeShapeType="1"/>
        </xdr:cNvSpPr>
      </xdr:nvSpPr>
      <xdr:spPr bwMode="auto">
        <a:xfrm>
          <a:off x="723900" y="12963525"/>
          <a:ext cx="997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5564" name="Line 4"/>
        <xdr:cNvSpPr>
          <a:spLocks noChangeShapeType="1"/>
        </xdr:cNvSpPr>
      </xdr:nvSpPr>
      <xdr:spPr bwMode="auto">
        <a:xfrm flipV="1">
          <a:off x="609600" y="1629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zoomScale="80" zoomScaleNormal="80" workbookViewId="0">
      <selection activeCell="D29" sqref="D29"/>
    </sheetView>
  </sheetViews>
  <sheetFormatPr defaultRowHeight="15" x14ac:dyDescent="0.2"/>
  <cols>
    <col min="1" max="1" width="9.140625" style="23"/>
    <col min="2" max="2" width="4.42578125" style="27" customWidth="1"/>
    <col min="3" max="3" width="67.42578125" style="131" customWidth="1"/>
    <col min="4" max="4" width="19.7109375" style="49" customWidth="1"/>
    <col min="5" max="5" width="9.28515625" style="92" hidden="1" customWidth="1"/>
    <col min="6" max="6" width="17.5703125" style="45" customWidth="1"/>
    <col min="7" max="7" width="17.5703125" style="92" customWidth="1"/>
    <col min="8" max="8" width="24.5703125" style="31" customWidth="1"/>
    <col min="9" max="9" width="21.42578125" style="75" customWidth="1"/>
    <col min="10" max="10" width="26" style="21" customWidth="1"/>
    <col min="11" max="11" width="21.28515625" style="21" customWidth="1"/>
    <col min="12" max="14" width="18.42578125" style="21" customWidth="1"/>
    <col min="15" max="15" width="17.5703125" style="113" customWidth="1"/>
    <col min="16" max="16" width="18.42578125" style="21" customWidth="1"/>
    <col min="17" max="30" width="18.42578125" style="23" customWidth="1"/>
    <col min="31" max="16384" width="9.140625" style="23"/>
  </cols>
  <sheetData>
    <row r="1" spans="1:20" s="69" customFormat="1" ht="23.25" customHeight="1" x14ac:dyDescent="0.25">
      <c r="A1" s="362" t="s">
        <v>120</v>
      </c>
      <c r="B1" s="362"/>
      <c r="C1" s="362"/>
      <c r="D1" s="362"/>
      <c r="E1" s="362"/>
      <c r="F1" s="362"/>
      <c r="G1" s="362"/>
      <c r="H1" s="362"/>
      <c r="I1" s="362"/>
      <c r="J1" s="221"/>
      <c r="K1" s="221"/>
      <c r="L1" s="221"/>
      <c r="M1" s="221"/>
      <c r="N1" s="222"/>
      <c r="O1" s="222"/>
      <c r="P1" s="112"/>
      <c r="Q1" s="112"/>
      <c r="R1" s="112"/>
      <c r="S1" s="111"/>
      <c r="T1" s="112"/>
    </row>
    <row r="2" spans="1:20" s="69" customFormat="1" ht="23.25" customHeight="1" x14ac:dyDescent="0.25">
      <c r="A2" s="363" t="s">
        <v>174</v>
      </c>
      <c r="B2" s="364"/>
      <c r="C2" s="364"/>
      <c r="D2" s="364"/>
      <c r="E2" s="364"/>
      <c r="F2" s="364"/>
      <c r="G2" s="364"/>
      <c r="H2" s="364"/>
      <c r="I2" s="365"/>
      <c r="J2" s="223"/>
      <c r="K2" s="223"/>
      <c r="L2" s="223"/>
      <c r="M2" s="223"/>
      <c r="N2" s="222"/>
      <c r="O2" s="222"/>
      <c r="P2" s="112"/>
      <c r="Q2" s="112"/>
      <c r="R2" s="112"/>
      <c r="S2" s="111"/>
      <c r="T2" s="112"/>
    </row>
    <row r="3" spans="1:20" s="69" customFormat="1" ht="23.25" customHeight="1" x14ac:dyDescent="0.2">
      <c r="A3" s="362" t="s">
        <v>175</v>
      </c>
      <c r="B3" s="362"/>
      <c r="C3" s="362"/>
      <c r="D3" s="362"/>
      <c r="E3" s="362"/>
      <c r="F3" s="362"/>
      <c r="G3" s="362"/>
      <c r="H3" s="362"/>
      <c r="I3" s="362"/>
      <c r="J3" s="221"/>
      <c r="K3" s="221"/>
      <c r="L3" s="221"/>
      <c r="M3" s="221"/>
      <c r="N3" s="222"/>
      <c r="O3" s="222"/>
      <c r="P3" s="112"/>
      <c r="Q3" s="112"/>
      <c r="R3" s="112"/>
      <c r="S3" s="112"/>
      <c r="T3" s="112"/>
    </row>
    <row r="4" spans="1:20" s="28" customFormat="1" ht="30.95" customHeight="1" x14ac:dyDescent="0.2">
      <c r="B4" s="319" t="s">
        <v>0</v>
      </c>
      <c r="C4" s="324" t="s">
        <v>3</v>
      </c>
      <c r="D4" s="324" t="s">
        <v>5</v>
      </c>
      <c r="E4" s="299" t="s">
        <v>24</v>
      </c>
      <c r="F4" s="300" t="s">
        <v>25</v>
      </c>
      <c r="G4" s="299" t="s">
        <v>23</v>
      </c>
      <c r="H4" s="300" t="s">
        <v>46</v>
      </c>
      <c r="I4" s="317" t="s">
        <v>139</v>
      </c>
      <c r="J4" s="165"/>
      <c r="K4" s="165"/>
      <c r="O4" s="297"/>
    </row>
    <row r="5" spans="1:20" s="21" customFormat="1" ht="11.25" customHeight="1" x14ac:dyDescent="0.2">
      <c r="B5" s="320"/>
      <c r="C5" s="324"/>
      <c r="D5" s="324"/>
      <c r="E5" s="299"/>
      <c r="F5" s="300"/>
      <c r="G5" s="299"/>
      <c r="H5" s="300"/>
      <c r="I5" s="317"/>
      <c r="O5" s="297"/>
    </row>
    <row r="6" spans="1:20" s="21" customFormat="1" ht="25.5" customHeight="1" x14ac:dyDescent="0.2">
      <c r="B6" s="72"/>
      <c r="C6" s="77" t="s">
        <v>7</v>
      </c>
      <c r="D6" s="316"/>
      <c r="E6" s="316"/>
      <c r="F6" s="316"/>
      <c r="G6" s="316"/>
      <c r="H6" s="316"/>
      <c r="I6" s="316"/>
    </row>
    <row r="7" spans="1:20" s="21" customFormat="1" ht="24.75" customHeight="1" x14ac:dyDescent="0.2">
      <c r="B7" s="72"/>
      <c r="C7" s="126" t="s">
        <v>22</v>
      </c>
      <c r="D7" s="316"/>
      <c r="E7" s="316"/>
      <c r="F7" s="316"/>
      <c r="G7" s="316"/>
      <c r="H7" s="316"/>
      <c r="I7" s="316"/>
    </row>
    <row r="8" spans="1:20" s="24" customFormat="1" ht="24" customHeight="1" x14ac:dyDescent="0.2">
      <c r="B8" s="127"/>
      <c r="C8" s="67" t="s">
        <v>21</v>
      </c>
      <c r="D8" s="316"/>
      <c r="E8" s="316"/>
      <c r="F8" s="316"/>
      <c r="G8" s="316"/>
      <c r="H8" s="316"/>
      <c r="I8" s="316"/>
      <c r="J8" s="25"/>
      <c r="K8" s="25"/>
      <c r="L8" s="25"/>
      <c r="M8" s="25"/>
      <c r="N8" s="25"/>
      <c r="O8" s="25"/>
      <c r="P8" s="25"/>
    </row>
    <row r="9" spans="1:20" s="81" customFormat="1" ht="25.5" customHeight="1" x14ac:dyDescent="0.2">
      <c r="B9" s="285">
        <v>1</v>
      </c>
      <c r="C9" s="276" t="s">
        <v>141</v>
      </c>
      <c r="D9" s="167" t="s">
        <v>19</v>
      </c>
      <c r="E9" s="168" t="s">
        <v>105</v>
      </c>
      <c r="F9" s="156">
        <f>H9-F10-F11</f>
        <v>37600</v>
      </c>
      <c r="G9" s="293" t="s">
        <v>144</v>
      </c>
      <c r="H9" s="295">
        <v>500000</v>
      </c>
      <c r="I9" s="295">
        <f>F10+F11</f>
        <v>462400</v>
      </c>
      <c r="J9" s="39"/>
      <c r="K9" s="115"/>
      <c r="L9" s="115"/>
      <c r="M9" s="115"/>
      <c r="N9" s="115"/>
      <c r="O9" s="114"/>
      <c r="P9" s="115"/>
    </row>
    <row r="10" spans="1:20" s="81" customFormat="1" ht="34.5" customHeight="1" x14ac:dyDescent="0.2">
      <c r="B10" s="322"/>
      <c r="C10" s="277"/>
      <c r="D10" s="167" t="s">
        <v>138</v>
      </c>
      <c r="E10" s="168"/>
      <c r="F10" s="156">
        <v>231200</v>
      </c>
      <c r="G10" s="318"/>
      <c r="H10" s="321"/>
      <c r="I10" s="321"/>
      <c r="J10" s="39"/>
      <c r="K10" s="115"/>
      <c r="L10" s="115"/>
      <c r="M10" s="115"/>
      <c r="N10" s="115"/>
      <c r="O10" s="114"/>
      <c r="P10" s="115"/>
    </row>
    <row r="11" spans="1:20" s="81" customFormat="1" ht="32.25" customHeight="1" x14ac:dyDescent="0.2">
      <c r="B11" s="286"/>
      <c r="C11" s="278"/>
      <c r="D11" s="167" t="s">
        <v>137</v>
      </c>
      <c r="E11" s="168"/>
      <c r="F11" s="156">
        <v>231200</v>
      </c>
      <c r="G11" s="294"/>
      <c r="H11" s="296"/>
      <c r="I11" s="296"/>
      <c r="J11" s="39"/>
      <c r="K11" s="115"/>
      <c r="L11" s="115"/>
      <c r="M11" s="115"/>
      <c r="N11" s="115"/>
      <c r="O11" s="114"/>
      <c r="P11" s="115"/>
    </row>
    <row r="12" spans="1:20" s="82" customFormat="1" ht="57" customHeight="1" x14ac:dyDescent="0.2">
      <c r="B12" s="285">
        <v>2</v>
      </c>
      <c r="C12" s="273" t="s">
        <v>20</v>
      </c>
      <c r="D12" s="345" t="s">
        <v>180</v>
      </c>
      <c r="E12" s="238" t="s">
        <v>106</v>
      </c>
      <c r="F12" s="308">
        <v>1000000</v>
      </c>
      <c r="G12" s="326" t="s">
        <v>145</v>
      </c>
      <c r="H12" s="329">
        <v>1520000</v>
      </c>
      <c r="I12" s="305">
        <f>F12+F14</f>
        <v>1520000</v>
      </c>
      <c r="J12" s="39"/>
      <c r="K12" s="39"/>
      <c r="L12" s="39"/>
      <c r="M12" s="39"/>
      <c r="N12" s="39"/>
      <c r="O12" s="114"/>
      <c r="P12" s="39"/>
    </row>
    <row r="13" spans="1:20" s="82" customFormat="1" ht="8.25" customHeight="1" x14ac:dyDescent="0.2">
      <c r="B13" s="322"/>
      <c r="C13" s="274"/>
      <c r="D13" s="346"/>
      <c r="E13" s="238"/>
      <c r="F13" s="309"/>
      <c r="G13" s="327"/>
      <c r="H13" s="330"/>
      <c r="I13" s="306"/>
      <c r="J13" s="39"/>
      <c r="K13" s="39"/>
      <c r="L13" s="39"/>
      <c r="M13" s="39"/>
      <c r="N13" s="39"/>
      <c r="O13" s="114"/>
      <c r="P13" s="39"/>
    </row>
    <row r="14" spans="1:20" s="82" customFormat="1" ht="21" customHeight="1" x14ac:dyDescent="0.2">
      <c r="B14" s="286"/>
      <c r="C14" s="275"/>
      <c r="D14" s="237" t="s">
        <v>169</v>
      </c>
      <c r="E14" s="238"/>
      <c r="F14" s="239">
        <v>520000</v>
      </c>
      <c r="G14" s="328"/>
      <c r="H14" s="331"/>
      <c r="I14" s="307"/>
      <c r="J14" s="39"/>
      <c r="K14" s="39"/>
      <c r="L14" s="39"/>
      <c r="M14" s="39"/>
      <c r="N14" s="39"/>
      <c r="O14" s="114"/>
      <c r="P14" s="39"/>
    </row>
    <row r="15" spans="1:20" s="74" customFormat="1" ht="17.25" customHeight="1" x14ac:dyDescent="0.2">
      <c r="B15" s="80">
        <v>3</v>
      </c>
      <c r="C15" s="171" t="s">
        <v>82</v>
      </c>
      <c r="D15" s="220" t="s">
        <v>74</v>
      </c>
      <c r="E15" s="172" t="s">
        <v>94</v>
      </c>
      <c r="F15" s="173">
        <v>74400</v>
      </c>
      <c r="G15" s="172" t="s">
        <v>89</v>
      </c>
      <c r="H15" s="174">
        <v>74400</v>
      </c>
      <c r="I15" s="175">
        <f>11400-10400</f>
        <v>1000</v>
      </c>
      <c r="J15" s="68"/>
      <c r="K15" s="68"/>
      <c r="L15" s="68"/>
      <c r="M15" s="68"/>
      <c r="N15" s="68"/>
      <c r="O15" s="116"/>
      <c r="P15" s="68"/>
    </row>
    <row r="16" spans="1:20" s="74" customFormat="1" ht="31.5" customHeight="1" x14ac:dyDescent="0.2">
      <c r="B16" s="285">
        <v>4</v>
      </c>
      <c r="C16" s="276" t="s">
        <v>83</v>
      </c>
      <c r="D16" s="167" t="s">
        <v>74</v>
      </c>
      <c r="E16" s="172" t="s">
        <v>94</v>
      </c>
      <c r="F16" s="156">
        <v>100</v>
      </c>
      <c r="G16" s="293" t="s">
        <v>90</v>
      </c>
      <c r="H16" s="295">
        <v>74400</v>
      </c>
      <c r="I16" s="295">
        <f>24800-24700</f>
        <v>100</v>
      </c>
      <c r="J16" s="68"/>
      <c r="K16" s="68"/>
      <c r="L16" s="68"/>
      <c r="M16" s="68"/>
      <c r="N16" s="68"/>
      <c r="O16" s="116"/>
      <c r="P16" s="68"/>
    </row>
    <row r="17" spans="2:16" s="74" customFormat="1" ht="31.5" customHeight="1" x14ac:dyDescent="0.2">
      <c r="B17" s="286"/>
      <c r="C17" s="278"/>
      <c r="D17" s="167" t="s">
        <v>19</v>
      </c>
      <c r="E17" s="172"/>
      <c r="F17" s="156">
        <v>74300</v>
      </c>
      <c r="G17" s="294"/>
      <c r="H17" s="296"/>
      <c r="I17" s="296"/>
      <c r="J17" s="68"/>
      <c r="K17" s="68"/>
      <c r="L17" s="68"/>
      <c r="M17" s="68"/>
      <c r="N17" s="68"/>
      <c r="O17" s="116"/>
      <c r="P17" s="68"/>
    </row>
    <row r="18" spans="2:16" s="74" customFormat="1" ht="20.25" customHeight="1" x14ac:dyDescent="0.2">
      <c r="B18" s="285">
        <v>5</v>
      </c>
      <c r="C18" s="276" t="s">
        <v>52</v>
      </c>
      <c r="D18" s="42" t="s">
        <v>146</v>
      </c>
      <c r="E18" s="246"/>
      <c r="F18" s="247">
        <v>72090</v>
      </c>
      <c r="G18" s="338" t="s">
        <v>147</v>
      </c>
      <c r="H18" s="336">
        <v>74400</v>
      </c>
      <c r="I18" s="310">
        <v>74400</v>
      </c>
      <c r="J18" s="68"/>
      <c r="K18" s="68"/>
      <c r="L18" s="68"/>
      <c r="M18" s="68"/>
      <c r="N18" s="68"/>
      <c r="O18" s="107"/>
      <c r="P18" s="68"/>
    </row>
    <row r="19" spans="2:16" s="74" customFormat="1" ht="20.25" customHeight="1" x14ac:dyDescent="0.2">
      <c r="B19" s="286"/>
      <c r="C19" s="278"/>
      <c r="D19" s="245" t="s">
        <v>170</v>
      </c>
      <c r="E19" s="246"/>
      <c r="F19" s="247">
        <v>2310</v>
      </c>
      <c r="G19" s="339"/>
      <c r="H19" s="337"/>
      <c r="I19" s="311"/>
      <c r="J19" s="68"/>
      <c r="K19" s="68"/>
      <c r="L19" s="68"/>
      <c r="M19" s="68"/>
      <c r="N19" s="68"/>
      <c r="O19" s="107"/>
      <c r="P19" s="68"/>
    </row>
    <row r="20" spans="2:16" s="74" customFormat="1" ht="21" customHeight="1" x14ac:dyDescent="0.2">
      <c r="B20" s="80">
        <v>6</v>
      </c>
      <c r="C20" s="253" t="s">
        <v>110</v>
      </c>
      <c r="D20" s="167" t="s">
        <v>134</v>
      </c>
      <c r="E20" s="176"/>
      <c r="F20" s="177">
        <v>150000</v>
      </c>
      <c r="G20" s="254" t="s">
        <v>148</v>
      </c>
      <c r="H20" s="179">
        <v>150000</v>
      </c>
      <c r="I20" s="175">
        <v>150000</v>
      </c>
      <c r="J20" s="68"/>
      <c r="K20" s="68"/>
      <c r="L20" s="68"/>
      <c r="M20" s="68"/>
      <c r="N20" s="68"/>
      <c r="O20" s="107"/>
      <c r="P20" s="68"/>
    </row>
    <row r="21" spans="2:16" s="74" customFormat="1" ht="41.25" customHeight="1" x14ac:dyDescent="0.2">
      <c r="B21" s="285">
        <v>7</v>
      </c>
      <c r="C21" s="276" t="s">
        <v>121</v>
      </c>
      <c r="D21" s="167" t="s">
        <v>163</v>
      </c>
      <c r="E21" s="176"/>
      <c r="F21" s="180" t="s">
        <v>164</v>
      </c>
      <c r="G21" s="279" t="s">
        <v>149</v>
      </c>
      <c r="H21" s="282">
        <v>14632000</v>
      </c>
      <c r="I21" s="291">
        <v>100</v>
      </c>
      <c r="J21" s="68"/>
      <c r="K21" s="68"/>
      <c r="L21" s="68"/>
      <c r="M21" s="68"/>
      <c r="N21" s="68"/>
      <c r="O21" s="107"/>
      <c r="P21" s="68"/>
    </row>
    <row r="22" spans="2:16" s="74" customFormat="1" ht="41.25" customHeight="1" x14ac:dyDescent="0.2">
      <c r="B22" s="286"/>
      <c r="C22" s="278"/>
      <c r="D22" s="167" t="s">
        <v>19</v>
      </c>
      <c r="E22" s="176"/>
      <c r="F22" s="180">
        <v>2232000</v>
      </c>
      <c r="G22" s="281"/>
      <c r="H22" s="284"/>
      <c r="I22" s="292"/>
      <c r="J22" s="68"/>
      <c r="K22" s="68"/>
      <c r="L22" s="68"/>
      <c r="M22" s="68"/>
      <c r="N22" s="68"/>
      <c r="O22" s="107"/>
      <c r="P22" s="68"/>
    </row>
    <row r="23" spans="2:16" ht="15" customHeight="1" x14ac:dyDescent="0.2">
      <c r="B23" s="26"/>
      <c r="C23" s="181"/>
      <c r="D23" s="298"/>
      <c r="E23" s="298"/>
      <c r="F23" s="298"/>
      <c r="G23" s="298"/>
      <c r="H23" s="182">
        <f>SUM(H9:H22)</f>
        <v>17025200</v>
      </c>
      <c r="I23" s="183">
        <f>SUM(I9:I22)</f>
        <v>2208000</v>
      </c>
      <c r="O23" s="21"/>
    </row>
    <row r="24" spans="2:16" ht="26.25" customHeight="1" x14ac:dyDescent="0.2">
      <c r="B24" s="26"/>
      <c r="C24" s="181"/>
      <c r="D24" s="219"/>
      <c r="E24" s="219"/>
      <c r="F24" s="219"/>
      <c r="G24" s="219"/>
      <c r="H24" s="182"/>
      <c r="I24" s="183"/>
      <c r="O24" s="21"/>
    </row>
    <row r="25" spans="2:16" s="70" customFormat="1" ht="24" customHeight="1" x14ac:dyDescent="0.25">
      <c r="B25" s="72"/>
      <c r="C25" s="184" t="s">
        <v>122</v>
      </c>
      <c r="D25" s="323"/>
      <c r="E25" s="323"/>
      <c r="F25" s="323"/>
      <c r="G25" s="298"/>
      <c r="H25" s="298"/>
      <c r="I25" s="298"/>
      <c r="J25" s="119"/>
      <c r="K25" s="119"/>
      <c r="L25" s="119"/>
      <c r="M25" s="119"/>
      <c r="N25" s="119"/>
      <c r="O25" s="119"/>
      <c r="P25" s="119"/>
    </row>
    <row r="26" spans="2:16" s="35" customFormat="1" ht="27.75" customHeight="1" x14ac:dyDescent="0.2">
      <c r="B26" s="347">
        <v>1</v>
      </c>
      <c r="C26" s="350" t="s">
        <v>150</v>
      </c>
      <c r="D26" s="258" t="s">
        <v>134</v>
      </c>
      <c r="E26" s="259" t="s">
        <v>94</v>
      </c>
      <c r="F26" s="260">
        <v>55147.89</v>
      </c>
      <c r="G26" s="353" t="s">
        <v>151</v>
      </c>
      <c r="H26" s="356">
        <v>500000</v>
      </c>
      <c r="I26" s="359">
        <v>55148</v>
      </c>
      <c r="J26" s="214"/>
      <c r="K26" s="85"/>
      <c r="L26" s="85"/>
      <c r="M26" s="85"/>
      <c r="N26" s="85"/>
      <c r="O26" s="107"/>
      <c r="P26" s="85"/>
    </row>
    <row r="27" spans="2:16" s="35" customFormat="1" ht="9" customHeight="1" x14ac:dyDescent="0.2">
      <c r="B27" s="348"/>
      <c r="C27" s="351"/>
      <c r="D27" s="256"/>
      <c r="E27" s="261"/>
      <c r="F27" s="262"/>
      <c r="G27" s="354"/>
      <c r="H27" s="357"/>
      <c r="I27" s="360"/>
      <c r="J27" s="214"/>
      <c r="K27" s="85"/>
      <c r="L27" s="85"/>
      <c r="M27" s="85"/>
      <c r="N27" s="85"/>
      <c r="O27" s="107"/>
      <c r="P27" s="85"/>
    </row>
    <row r="28" spans="2:16" s="35" customFormat="1" ht="37.5" customHeight="1" x14ac:dyDescent="0.2">
      <c r="B28" s="349"/>
      <c r="C28" s="352"/>
      <c r="D28" s="256" t="s">
        <v>19</v>
      </c>
      <c r="E28" s="244"/>
      <c r="F28" s="257">
        <f>H26-F26</f>
        <v>444852.11</v>
      </c>
      <c r="G28" s="355"/>
      <c r="H28" s="358"/>
      <c r="I28" s="361"/>
      <c r="J28" s="214"/>
      <c r="K28" s="85"/>
      <c r="L28" s="85"/>
      <c r="M28" s="85"/>
      <c r="N28" s="85"/>
      <c r="O28" s="107"/>
      <c r="P28" s="85"/>
    </row>
    <row r="29" spans="2:16" s="35" customFormat="1" ht="33" customHeight="1" x14ac:dyDescent="0.2">
      <c r="B29" s="78">
        <v>2</v>
      </c>
      <c r="C29" s="255" t="s">
        <v>115</v>
      </c>
      <c r="D29" s="167" t="s">
        <v>135</v>
      </c>
      <c r="E29" s="176"/>
      <c r="F29" s="180" t="s">
        <v>136</v>
      </c>
      <c r="G29" s="254" t="s">
        <v>167</v>
      </c>
      <c r="H29" s="179">
        <v>300000</v>
      </c>
      <c r="I29" s="170">
        <v>186707</v>
      </c>
      <c r="J29" s="85"/>
      <c r="K29" s="85"/>
      <c r="L29" s="85"/>
      <c r="M29" s="85"/>
      <c r="N29" s="85"/>
      <c r="O29" s="107"/>
      <c r="P29" s="85"/>
    </row>
    <row r="30" spans="2:16" s="35" customFormat="1" ht="25.5" customHeight="1" x14ac:dyDescent="0.2">
      <c r="B30" s="273">
        <v>3</v>
      </c>
      <c r="C30" s="276" t="s">
        <v>140</v>
      </c>
      <c r="D30" s="224" t="s">
        <v>169</v>
      </c>
      <c r="E30" s="225"/>
      <c r="F30" s="226">
        <v>180256</v>
      </c>
      <c r="G30" s="279" t="s">
        <v>162</v>
      </c>
      <c r="H30" s="282">
        <v>1240000</v>
      </c>
      <c r="I30" s="305">
        <v>1000</v>
      </c>
      <c r="J30" s="214"/>
      <c r="K30" s="85"/>
      <c r="L30" s="85"/>
      <c r="M30" s="85"/>
      <c r="N30" s="85"/>
      <c r="O30" s="107"/>
      <c r="P30" s="85"/>
    </row>
    <row r="31" spans="2:16" s="35" customFormat="1" ht="25.5" customHeight="1" x14ac:dyDescent="0.2">
      <c r="B31" s="274"/>
      <c r="C31" s="277"/>
      <c r="D31" s="224" t="s">
        <v>170</v>
      </c>
      <c r="E31" s="225"/>
      <c r="F31" s="226">
        <v>369704</v>
      </c>
      <c r="G31" s="280"/>
      <c r="H31" s="283"/>
      <c r="I31" s="306"/>
      <c r="J31" s="85"/>
      <c r="K31" s="85"/>
      <c r="L31" s="85"/>
      <c r="M31" s="85"/>
      <c r="N31" s="85"/>
      <c r="O31" s="107"/>
      <c r="P31" s="85"/>
    </row>
    <row r="32" spans="2:16" s="35" customFormat="1" ht="25.5" customHeight="1" x14ac:dyDescent="0.2">
      <c r="B32" s="275"/>
      <c r="C32" s="278"/>
      <c r="D32" s="224" t="s">
        <v>19</v>
      </c>
      <c r="E32" s="225"/>
      <c r="F32" s="226">
        <f>H30-F30-F31</f>
        <v>690040</v>
      </c>
      <c r="G32" s="281"/>
      <c r="H32" s="284"/>
      <c r="I32" s="307"/>
      <c r="J32" s="85"/>
      <c r="K32" s="85"/>
      <c r="L32" s="85"/>
      <c r="M32" s="85"/>
      <c r="N32" s="85"/>
      <c r="O32" s="107"/>
      <c r="P32" s="85"/>
    </row>
    <row r="33" spans="2:16" s="35" customFormat="1" ht="25.5" customHeight="1" x14ac:dyDescent="0.2">
      <c r="B33" s="332">
        <v>4</v>
      </c>
      <c r="C33" s="265" t="s">
        <v>176</v>
      </c>
      <c r="D33" s="332" t="s">
        <v>74</v>
      </c>
      <c r="E33" s="225"/>
      <c r="F33" s="334">
        <v>74400</v>
      </c>
      <c r="G33" s="343" t="s">
        <v>177</v>
      </c>
      <c r="H33" s="271">
        <v>74400</v>
      </c>
      <c r="I33" s="269">
        <f>F33+F34</f>
        <v>74400</v>
      </c>
      <c r="J33" s="85"/>
      <c r="K33" s="85"/>
      <c r="L33" s="85"/>
      <c r="M33" s="85"/>
      <c r="N33" s="85"/>
      <c r="O33" s="107"/>
      <c r="P33" s="85"/>
    </row>
    <row r="34" spans="2:16" s="35" customFormat="1" ht="25.5" customHeight="1" x14ac:dyDescent="0.2">
      <c r="B34" s="333"/>
      <c r="C34" s="266"/>
      <c r="D34" s="333"/>
      <c r="E34" s="225"/>
      <c r="F34" s="335"/>
      <c r="G34" s="344"/>
      <c r="H34" s="272"/>
      <c r="I34" s="270"/>
      <c r="J34" s="85"/>
      <c r="K34" s="85"/>
      <c r="L34" s="85"/>
      <c r="M34" s="85"/>
      <c r="N34" s="85"/>
      <c r="O34" s="107"/>
      <c r="P34" s="85"/>
    </row>
    <row r="35" spans="2:16" s="70" customFormat="1" ht="20.100000000000001" customHeight="1" x14ac:dyDescent="0.25">
      <c r="B35" s="71"/>
      <c r="C35" s="185"/>
      <c r="D35" s="325"/>
      <c r="E35" s="325"/>
      <c r="F35" s="325"/>
      <c r="G35" s="325"/>
      <c r="H35" s="186">
        <f>SUM(H26:H30)</f>
        <v>2040000</v>
      </c>
      <c r="I35" s="187">
        <f>SUM(I26:I34)</f>
        <v>317255</v>
      </c>
      <c r="J35" s="125"/>
      <c r="K35" s="119"/>
      <c r="L35" s="119"/>
      <c r="M35" s="119"/>
      <c r="N35" s="119"/>
      <c r="O35" s="119"/>
      <c r="P35" s="119"/>
    </row>
    <row r="36" spans="2:16" s="30" customFormat="1" ht="18" x14ac:dyDescent="0.2">
      <c r="B36" s="128"/>
      <c r="C36" s="184" t="s">
        <v>54</v>
      </c>
      <c r="D36" s="325"/>
      <c r="E36" s="325"/>
      <c r="F36" s="325"/>
      <c r="G36" s="325"/>
      <c r="H36" s="325"/>
      <c r="I36" s="325"/>
      <c r="J36" s="120"/>
      <c r="K36" s="120"/>
      <c r="L36" s="120"/>
      <c r="M36" s="120"/>
      <c r="N36" s="120"/>
      <c r="O36" s="120"/>
      <c r="P36" s="120"/>
    </row>
    <row r="37" spans="2:16" s="30" customFormat="1" ht="19.5" customHeight="1" x14ac:dyDescent="0.2">
      <c r="B37" s="128"/>
      <c r="C37" s="184" t="s">
        <v>15</v>
      </c>
      <c r="D37" s="325"/>
      <c r="E37" s="325"/>
      <c r="F37" s="325"/>
      <c r="G37" s="325"/>
      <c r="H37" s="325"/>
      <c r="I37" s="325"/>
      <c r="J37" s="120"/>
      <c r="K37" s="120"/>
      <c r="L37" s="120"/>
      <c r="M37" s="120"/>
      <c r="N37" s="120"/>
      <c r="O37" s="120"/>
      <c r="P37" s="120"/>
    </row>
    <row r="38" spans="2:16" s="151" customFormat="1" ht="19.5" customHeight="1" x14ac:dyDescent="0.2">
      <c r="B38" s="79">
        <v>1</v>
      </c>
      <c r="C38" s="169" t="s">
        <v>123</v>
      </c>
      <c r="D38" s="188" t="s">
        <v>19</v>
      </c>
      <c r="E38" s="189"/>
      <c r="F38" s="190">
        <v>74400</v>
      </c>
      <c r="G38" s="190" t="s">
        <v>152</v>
      </c>
      <c r="H38" s="191">
        <v>74400</v>
      </c>
      <c r="I38" s="248">
        <v>100</v>
      </c>
      <c r="J38" s="150"/>
      <c r="K38" s="150"/>
      <c r="L38" s="150"/>
      <c r="M38" s="150"/>
      <c r="N38" s="150"/>
      <c r="O38" s="150"/>
      <c r="P38" s="150"/>
    </row>
    <row r="39" spans="2:16" s="151" customFormat="1" ht="19.5" customHeight="1" x14ac:dyDescent="0.2">
      <c r="B39" s="149"/>
      <c r="C39" s="169"/>
      <c r="D39" s="302"/>
      <c r="E39" s="303"/>
      <c r="F39" s="303"/>
      <c r="G39" s="304"/>
      <c r="H39" s="186">
        <f>SUM(H38:H38)</f>
        <v>74400</v>
      </c>
      <c r="I39" s="186">
        <f>SUM(I38:I38)</f>
        <v>100</v>
      </c>
      <c r="J39" s="150"/>
      <c r="K39" s="150"/>
      <c r="L39" s="150"/>
      <c r="M39" s="150"/>
      <c r="N39" s="150"/>
      <c r="O39" s="150"/>
      <c r="P39" s="150"/>
    </row>
    <row r="40" spans="2:16" s="30" customFormat="1" ht="18" x14ac:dyDescent="0.2">
      <c r="B40" s="128"/>
      <c r="C40" s="184" t="s">
        <v>55</v>
      </c>
      <c r="D40" s="342"/>
      <c r="E40" s="342"/>
      <c r="F40" s="342"/>
      <c r="G40" s="342"/>
      <c r="H40" s="342"/>
      <c r="I40" s="342"/>
      <c r="J40" s="120"/>
      <c r="K40" s="120"/>
      <c r="L40" s="120"/>
      <c r="M40" s="120"/>
      <c r="N40" s="120"/>
      <c r="O40" s="120"/>
      <c r="P40" s="120"/>
    </row>
    <row r="41" spans="2:16" s="25" customFormat="1" ht="18" x14ac:dyDescent="0.2">
      <c r="B41" s="128"/>
      <c r="C41" s="184" t="s">
        <v>56</v>
      </c>
      <c r="D41" s="342"/>
      <c r="E41" s="342"/>
      <c r="F41" s="342"/>
      <c r="G41" s="342"/>
      <c r="H41" s="342"/>
      <c r="I41" s="342"/>
    </row>
    <row r="42" spans="2:16" s="74" customFormat="1" ht="51.75" customHeight="1" x14ac:dyDescent="0.2">
      <c r="B42" s="34">
        <v>1</v>
      </c>
      <c r="C42" s="171" t="s">
        <v>86</v>
      </c>
      <c r="D42" s="167" t="s">
        <v>85</v>
      </c>
      <c r="E42" s="176"/>
      <c r="F42" s="177">
        <v>1120803.47</v>
      </c>
      <c r="G42" s="178" t="s">
        <v>88</v>
      </c>
      <c r="H42" s="179">
        <v>1120803</v>
      </c>
      <c r="I42" s="175">
        <v>1120803</v>
      </c>
      <c r="J42" s="68"/>
      <c r="K42" s="68"/>
      <c r="L42" s="68"/>
      <c r="M42" s="68"/>
      <c r="N42" s="68"/>
      <c r="O42" s="107"/>
      <c r="P42" s="68"/>
    </row>
    <row r="43" spans="2:16" s="30" customFormat="1" ht="20.25" x14ac:dyDescent="0.2">
      <c r="B43" s="129"/>
      <c r="C43" s="192"/>
      <c r="D43" s="301" t="s">
        <v>38</v>
      </c>
      <c r="E43" s="301"/>
      <c r="F43" s="301"/>
      <c r="G43" s="301"/>
      <c r="H43" s="182">
        <f>SUM(H42:H42)</f>
        <v>1120803</v>
      </c>
      <c r="I43" s="187">
        <f>SUM(I42:I42)</f>
        <v>1120803</v>
      </c>
      <c r="J43" s="120"/>
      <c r="K43" s="120"/>
      <c r="L43" s="120"/>
      <c r="M43" s="120"/>
      <c r="N43" s="120"/>
      <c r="O43" s="120"/>
      <c r="P43" s="120"/>
    </row>
    <row r="44" spans="2:16" s="21" customFormat="1" ht="27" customHeight="1" x14ac:dyDescent="0.2">
      <c r="B44" s="72"/>
      <c r="C44" s="193" t="s">
        <v>57</v>
      </c>
      <c r="D44" s="301"/>
      <c r="E44" s="301"/>
      <c r="F44" s="301"/>
      <c r="G44" s="301"/>
      <c r="H44" s="301"/>
      <c r="I44" s="301"/>
    </row>
    <row r="46" spans="2:16" s="74" customFormat="1" ht="25.5" customHeight="1" x14ac:dyDescent="0.2">
      <c r="B46" s="63">
        <v>1</v>
      </c>
      <c r="C46" s="171" t="s">
        <v>125</v>
      </c>
      <c r="D46" s="167" t="s">
        <v>19</v>
      </c>
      <c r="E46" s="194"/>
      <c r="F46" s="173">
        <v>50000</v>
      </c>
      <c r="G46" s="172" t="s">
        <v>153</v>
      </c>
      <c r="H46" s="174">
        <v>50000</v>
      </c>
      <c r="I46" s="249">
        <v>100</v>
      </c>
      <c r="J46" s="68"/>
      <c r="K46" s="68"/>
      <c r="L46" s="68"/>
      <c r="M46" s="68"/>
      <c r="N46" s="68"/>
      <c r="O46" s="116"/>
      <c r="P46" s="68"/>
    </row>
    <row r="47" spans="2:16" s="74" customFormat="1" ht="25.5" customHeight="1" x14ac:dyDescent="0.2">
      <c r="B47" s="63"/>
      <c r="C47" s="171"/>
      <c r="D47" s="312"/>
      <c r="E47" s="313"/>
      <c r="F47" s="313"/>
      <c r="G47" s="314"/>
      <c r="H47" s="195">
        <f>SUM(H46:H46)</f>
        <v>50000</v>
      </c>
      <c r="I47" s="183">
        <f>SUM(I46:I46)</f>
        <v>100</v>
      </c>
      <c r="J47" s="68"/>
      <c r="K47" s="68"/>
      <c r="L47" s="68"/>
      <c r="M47" s="68"/>
      <c r="N47" s="68"/>
      <c r="O47" s="116"/>
      <c r="P47" s="68"/>
    </row>
    <row r="48" spans="2:16" ht="23.25" customHeight="1" x14ac:dyDescent="0.2">
      <c r="B48" s="51"/>
      <c r="C48" s="181"/>
      <c r="D48" s="315" t="s">
        <v>44</v>
      </c>
      <c r="E48" s="315"/>
      <c r="F48" s="315"/>
      <c r="G48" s="315"/>
      <c r="H48" s="196">
        <f>H23+H35+H39+H43+H47</f>
        <v>20310403</v>
      </c>
      <c r="I48" s="197">
        <f>I23+I35+I39+I43+I47</f>
        <v>3646258</v>
      </c>
      <c r="O48" s="21"/>
    </row>
    <row r="49" spans="2:16" s="73" customFormat="1" ht="27.75" customHeight="1" x14ac:dyDescent="0.2">
      <c r="B49" s="76"/>
      <c r="C49" s="198" t="s">
        <v>29</v>
      </c>
      <c r="D49" s="341"/>
      <c r="E49" s="341"/>
      <c r="F49" s="341"/>
      <c r="G49" s="341"/>
      <c r="H49" s="341"/>
      <c r="I49" s="341"/>
      <c r="J49" s="121"/>
      <c r="K49" s="121"/>
      <c r="L49" s="121"/>
      <c r="M49" s="121"/>
      <c r="N49" s="121"/>
      <c r="O49" s="121"/>
      <c r="P49" s="121"/>
    </row>
    <row r="50" spans="2:16" s="73" customFormat="1" ht="27.75" customHeight="1" x14ac:dyDescent="0.2">
      <c r="B50" s="80">
        <v>1</v>
      </c>
      <c r="C50" s="171" t="s">
        <v>142</v>
      </c>
      <c r="D50" s="250" t="s">
        <v>170</v>
      </c>
      <c r="E50" s="200"/>
      <c r="F50" s="180">
        <v>37200</v>
      </c>
      <c r="G50" s="176" t="s">
        <v>143</v>
      </c>
      <c r="H50" s="179">
        <v>37200</v>
      </c>
      <c r="I50" s="201">
        <v>37200</v>
      </c>
      <c r="J50" s="121"/>
      <c r="K50" s="121"/>
      <c r="L50" s="121"/>
      <c r="M50" s="121"/>
      <c r="N50" s="121"/>
      <c r="O50" s="121"/>
      <c r="P50" s="121"/>
    </row>
    <row r="51" spans="2:16" s="86" customFormat="1" ht="18.75" customHeight="1" x14ac:dyDescent="0.2">
      <c r="B51" s="80">
        <v>2</v>
      </c>
      <c r="C51" s="171" t="s">
        <v>28</v>
      </c>
      <c r="D51" s="199" t="s">
        <v>19</v>
      </c>
      <c r="E51" s="176"/>
      <c r="F51" s="202">
        <v>75000</v>
      </c>
      <c r="G51" s="176" t="s">
        <v>34</v>
      </c>
      <c r="H51" s="179">
        <v>75000</v>
      </c>
      <c r="I51" s="201">
        <v>100</v>
      </c>
      <c r="O51" s="110"/>
    </row>
    <row r="52" spans="2:16" s="74" customFormat="1" ht="39.75" customHeight="1" x14ac:dyDescent="0.2">
      <c r="B52" s="285">
        <v>3</v>
      </c>
      <c r="C52" s="276" t="s">
        <v>126</v>
      </c>
      <c r="D52" s="209" t="s">
        <v>163</v>
      </c>
      <c r="E52" s="208"/>
      <c r="F52" s="209" t="s">
        <v>165</v>
      </c>
      <c r="G52" s="287" t="s">
        <v>154</v>
      </c>
      <c r="H52" s="282">
        <f>145119+17282</f>
        <v>162401</v>
      </c>
      <c r="I52" s="291">
        <v>100</v>
      </c>
      <c r="J52" s="86"/>
      <c r="K52" s="68"/>
      <c r="L52" s="68"/>
      <c r="M52" s="68"/>
      <c r="N52" s="68"/>
      <c r="O52" s="110"/>
      <c r="P52" s="68"/>
    </row>
    <row r="53" spans="2:16" s="74" customFormat="1" ht="31.5" customHeight="1" x14ac:dyDescent="0.2">
      <c r="B53" s="286"/>
      <c r="C53" s="278"/>
      <c r="D53" s="199" t="s">
        <v>118</v>
      </c>
      <c r="E53" s="208"/>
      <c r="F53" s="180">
        <v>17282</v>
      </c>
      <c r="G53" s="288"/>
      <c r="H53" s="284"/>
      <c r="I53" s="292"/>
      <c r="J53" s="86"/>
      <c r="K53" s="68"/>
      <c r="L53" s="68"/>
      <c r="M53" s="68"/>
      <c r="N53" s="68"/>
      <c r="O53" s="110"/>
      <c r="P53" s="68"/>
    </row>
    <row r="54" spans="2:16" s="86" customFormat="1" ht="33.75" customHeight="1" x14ac:dyDescent="0.2">
      <c r="B54" s="166">
        <v>4</v>
      </c>
      <c r="C54" s="169" t="s">
        <v>133</v>
      </c>
      <c r="D54" s="251" t="s">
        <v>170</v>
      </c>
      <c r="E54" s="176"/>
      <c r="F54" s="180">
        <v>37200</v>
      </c>
      <c r="G54" s="215" t="s">
        <v>171</v>
      </c>
      <c r="H54" s="179">
        <v>37200</v>
      </c>
      <c r="I54" s="203">
        <v>37200</v>
      </c>
      <c r="O54" s="110"/>
    </row>
    <row r="55" spans="2:16" s="86" customFormat="1" ht="30.75" customHeight="1" x14ac:dyDescent="0.2">
      <c r="B55" s="80">
        <v>5</v>
      </c>
      <c r="C55" s="171" t="s">
        <v>72</v>
      </c>
      <c r="D55" s="199" t="s">
        <v>74</v>
      </c>
      <c r="E55" s="176"/>
      <c r="F55" s="202">
        <v>6200</v>
      </c>
      <c r="G55" s="176" t="s">
        <v>75</v>
      </c>
      <c r="H55" s="179">
        <v>6200</v>
      </c>
      <c r="I55" s="201">
        <v>6200</v>
      </c>
      <c r="O55" s="110"/>
    </row>
    <row r="56" spans="2:16" s="86" customFormat="1" ht="18.75" customHeight="1" x14ac:dyDescent="0.2">
      <c r="B56" s="84">
        <v>6</v>
      </c>
      <c r="C56" s="171" t="s">
        <v>73</v>
      </c>
      <c r="D56" s="199" t="s">
        <v>19</v>
      </c>
      <c r="E56" s="176"/>
      <c r="F56" s="202">
        <v>10000</v>
      </c>
      <c r="G56" s="176" t="s">
        <v>76</v>
      </c>
      <c r="H56" s="179">
        <v>10000</v>
      </c>
      <c r="I56" s="201">
        <v>10000</v>
      </c>
      <c r="O56" s="110"/>
    </row>
    <row r="57" spans="2:16" s="74" customFormat="1" ht="54" customHeight="1" x14ac:dyDescent="0.2">
      <c r="B57" s="285">
        <v>7</v>
      </c>
      <c r="C57" s="276" t="s">
        <v>87</v>
      </c>
      <c r="D57" s="210" t="s">
        <v>163</v>
      </c>
      <c r="E57" s="194"/>
      <c r="F57" s="190" t="s">
        <v>166</v>
      </c>
      <c r="G57" s="293" t="s">
        <v>92</v>
      </c>
      <c r="H57" s="295">
        <f>267092+31808</f>
        <v>298900</v>
      </c>
      <c r="I57" s="291">
        <v>100</v>
      </c>
      <c r="J57" s="68"/>
      <c r="K57" s="68"/>
      <c r="L57" s="68"/>
      <c r="M57" s="68"/>
      <c r="N57" s="68"/>
      <c r="O57" s="116"/>
      <c r="P57" s="68"/>
    </row>
    <row r="58" spans="2:16" s="74" customFormat="1" ht="54" customHeight="1" x14ac:dyDescent="0.2">
      <c r="B58" s="286"/>
      <c r="C58" s="278"/>
      <c r="D58" s="199" t="s">
        <v>118</v>
      </c>
      <c r="E58" s="194"/>
      <c r="F58" s="190">
        <v>31808</v>
      </c>
      <c r="G58" s="294"/>
      <c r="H58" s="296"/>
      <c r="I58" s="292"/>
      <c r="J58" s="68"/>
      <c r="K58" s="212"/>
      <c r="L58" s="68"/>
      <c r="M58" s="68"/>
      <c r="N58" s="68"/>
      <c r="O58" s="116"/>
      <c r="P58" s="68"/>
    </row>
    <row r="59" spans="2:16" s="86" customFormat="1" ht="56.25" customHeight="1" x14ac:dyDescent="0.2">
      <c r="B59" s="216">
        <v>8</v>
      </c>
      <c r="C59" s="206" t="s">
        <v>84</v>
      </c>
      <c r="D59" s="243" t="s">
        <v>117</v>
      </c>
      <c r="E59" s="217"/>
      <c r="F59" s="226">
        <v>54549</v>
      </c>
      <c r="G59" s="240" t="s">
        <v>119</v>
      </c>
      <c r="H59" s="241">
        <v>57420</v>
      </c>
      <c r="I59" s="242">
        <f>F59</f>
        <v>54549</v>
      </c>
      <c r="O59" s="110"/>
    </row>
    <row r="60" spans="2:16" s="86" customFormat="1" ht="42.75" customHeight="1" x14ac:dyDescent="0.2">
      <c r="B60" s="285">
        <v>9</v>
      </c>
      <c r="C60" s="276" t="s">
        <v>127</v>
      </c>
      <c r="D60" s="210" t="s">
        <v>163</v>
      </c>
      <c r="E60" s="211" t="s">
        <v>94</v>
      </c>
      <c r="F60" s="34" t="s">
        <v>168</v>
      </c>
      <c r="G60" s="287" t="s">
        <v>156</v>
      </c>
      <c r="H60" s="282">
        <v>232537</v>
      </c>
      <c r="I60" s="289">
        <v>100</v>
      </c>
      <c r="O60" s="110"/>
    </row>
    <row r="61" spans="2:16" s="86" customFormat="1" ht="42.75" customHeight="1" x14ac:dyDescent="0.2">
      <c r="B61" s="286"/>
      <c r="C61" s="278"/>
      <c r="D61" s="199" t="s">
        <v>118</v>
      </c>
      <c r="E61" s="211"/>
      <c r="F61" s="180" t="s">
        <v>155</v>
      </c>
      <c r="G61" s="288"/>
      <c r="H61" s="284"/>
      <c r="I61" s="290"/>
      <c r="J61" s="213"/>
      <c r="O61" s="110"/>
    </row>
    <row r="62" spans="2:16" s="86" customFormat="1" ht="45.75" customHeight="1" x14ac:dyDescent="0.2">
      <c r="B62" s="80">
        <v>10</v>
      </c>
      <c r="C62" s="171" t="s">
        <v>97</v>
      </c>
      <c r="D62" s="199" t="s">
        <v>157</v>
      </c>
      <c r="E62" s="176" t="s">
        <v>94</v>
      </c>
      <c r="F62" s="180" t="s">
        <v>158</v>
      </c>
      <c r="G62" s="176" t="s">
        <v>100</v>
      </c>
      <c r="H62" s="179">
        <v>24800</v>
      </c>
      <c r="I62" s="201">
        <v>100</v>
      </c>
      <c r="O62" s="110"/>
    </row>
    <row r="63" spans="2:16" s="86" customFormat="1" ht="37.5" customHeight="1" x14ac:dyDescent="0.2">
      <c r="B63" s="80">
        <v>11</v>
      </c>
      <c r="C63" s="171" t="s">
        <v>111</v>
      </c>
      <c r="D63" s="250" t="s">
        <v>170</v>
      </c>
      <c r="E63" s="176"/>
      <c r="F63" s="202">
        <v>37200</v>
      </c>
      <c r="G63" s="176" t="s">
        <v>113</v>
      </c>
      <c r="H63" s="179">
        <v>37200</v>
      </c>
      <c r="I63" s="201">
        <f>24800-5000</f>
        <v>19800</v>
      </c>
      <c r="O63" s="110"/>
    </row>
    <row r="64" spans="2:16" s="86" customFormat="1" ht="37.5" customHeight="1" x14ac:dyDescent="0.2">
      <c r="B64" s="80">
        <v>12</v>
      </c>
      <c r="C64" s="171" t="s">
        <v>128</v>
      </c>
      <c r="D64" s="199" t="s">
        <v>19</v>
      </c>
      <c r="E64" s="176"/>
      <c r="F64" s="202">
        <v>200000</v>
      </c>
      <c r="G64" s="176" t="s">
        <v>159</v>
      </c>
      <c r="H64" s="179">
        <v>200000</v>
      </c>
      <c r="I64" s="252">
        <v>100</v>
      </c>
      <c r="O64" s="110"/>
    </row>
    <row r="65" spans="2:15" s="86" customFormat="1" ht="37.5" customHeight="1" x14ac:dyDescent="0.2">
      <c r="B65" s="80">
        <v>13</v>
      </c>
      <c r="C65" s="171" t="s">
        <v>172</v>
      </c>
      <c r="D65" s="210" t="s">
        <v>163</v>
      </c>
      <c r="E65" s="215"/>
      <c r="F65" s="180" t="s">
        <v>173</v>
      </c>
      <c r="G65" s="215"/>
      <c r="H65" s="179">
        <v>42517.760000000002</v>
      </c>
      <c r="I65" s="201">
        <v>0</v>
      </c>
      <c r="O65" s="110"/>
    </row>
    <row r="66" spans="2:15" s="86" customFormat="1" ht="44.25" customHeight="1" x14ac:dyDescent="0.2">
      <c r="B66" s="263">
        <v>14</v>
      </c>
      <c r="C66" s="265" t="s">
        <v>182</v>
      </c>
      <c r="D66" s="232" t="s">
        <v>160</v>
      </c>
      <c r="E66" s="225"/>
      <c r="F66" s="229">
        <v>57413</v>
      </c>
      <c r="G66" s="267" t="s">
        <v>178</v>
      </c>
      <c r="H66" s="271">
        <v>180000</v>
      </c>
      <c r="I66" s="269">
        <f>F66+F67</f>
        <v>180000</v>
      </c>
      <c r="O66" s="110"/>
    </row>
    <row r="67" spans="2:15" s="86" customFormat="1" ht="44.25" customHeight="1" x14ac:dyDescent="0.2">
      <c r="B67" s="264"/>
      <c r="C67" s="266"/>
      <c r="D67" s="232" t="s">
        <v>169</v>
      </c>
      <c r="E67" s="225"/>
      <c r="F67" s="229">
        <f>H66-F66</f>
        <v>122587</v>
      </c>
      <c r="G67" s="268"/>
      <c r="H67" s="272"/>
      <c r="I67" s="270"/>
      <c r="O67" s="110"/>
    </row>
    <row r="68" spans="2:15" s="86" customFormat="1" ht="37.5" customHeight="1" x14ac:dyDescent="0.2">
      <c r="B68" s="227">
        <v>15</v>
      </c>
      <c r="C68" s="228" t="s">
        <v>179</v>
      </c>
      <c r="D68" s="232" t="s">
        <v>169</v>
      </c>
      <c r="E68" s="225"/>
      <c r="F68" s="229">
        <v>37200</v>
      </c>
      <c r="G68" s="225" t="s">
        <v>181</v>
      </c>
      <c r="H68" s="230">
        <v>37200</v>
      </c>
      <c r="I68" s="231">
        <v>37200</v>
      </c>
      <c r="O68" s="110"/>
    </row>
    <row r="69" spans="2:15" ht="23.25" customHeight="1" x14ac:dyDescent="0.2">
      <c r="B69" s="51"/>
      <c r="C69" s="340" t="s">
        <v>45</v>
      </c>
      <c r="D69" s="340"/>
      <c r="E69" s="340"/>
      <c r="F69" s="340"/>
      <c r="G69" s="340"/>
      <c r="H69" s="204">
        <f>SUM(H50:H68)</f>
        <v>1438575.76</v>
      </c>
      <c r="I69" s="205">
        <f>SUM(I50:I68)</f>
        <v>382749</v>
      </c>
      <c r="J69" s="122"/>
      <c r="O69" s="122"/>
    </row>
    <row r="70" spans="2:15" x14ac:dyDescent="0.2">
      <c r="G70" s="95"/>
      <c r="H70" s="57"/>
    </row>
    <row r="71" spans="2:15" x14ac:dyDescent="0.2">
      <c r="D71" s="62"/>
    </row>
    <row r="72" spans="2:15" x14ac:dyDescent="0.2">
      <c r="D72" s="62"/>
    </row>
    <row r="73" spans="2:15" x14ac:dyDescent="0.2">
      <c r="D73" s="62"/>
    </row>
    <row r="74" spans="2:15" x14ac:dyDescent="0.2">
      <c r="D74" s="62"/>
    </row>
  </sheetData>
  <mergeCells count="89">
    <mergeCell ref="H26:H28"/>
    <mergeCell ref="I26:I28"/>
    <mergeCell ref="A1:I1"/>
    <mergeCell ref="A2:I2"/>
    <mergeCell ref="A3:I3"/>
    <mergeCell ref="H21:H22"/>
    <mergeCell ref="I21:I22"/>
    <mergeCell ref="B12:B14"/>
    <mergeCell ref="B21:B22"/>
    <mergeCell ref="C21:C22"/>
    <mergeCell ref="G21:G22"/>
    <mergeCell ref="B26:B28"/>
    <mergeCell ref="C26:C28"/>
    <mergeCell ref="G26:G28"/>
    <mergeCell ref="C69:G69"/>
    <mergeCell ref="D49:I49"/>
    <mergeCell ref="C52:C53"/>
    <mergeCell ref="G52:G53"/>
    <mergeCell ref="H52:H53"/>
    <mergeCell ref="D25:I25"/>
    <mergeCell ref="C60:C61"/>
    <mergeCell ref="C4:C5"/>
    <mergeCell ref="D4:D5"/>
    <mergeCell ref="D35:G35"/>
    <mergeCell ref="C12:C14"/>
    <mergeCell ref="G12:G14"/>
    <mergeCell ref="H12:H14"/>
    <mergeCell ref="D33:D34"/>
    <mergeCell ref="F33:F34"/>
    <mergeCell ref="H18:H19"/>
    <mergeCell ref="G18:G19"/>
    <mergeCell ref="C18:C19"/>
    <mergeCell ref="D36:I37"/>
    <mergeCell ref="D40:I41"/>
    <mergeCell ref="C33:C34"/>
    <mergeCell ref="B18:B19"/>
    <mergeCell ref="F4:F5"/>
    <mergeCell ref="I16:I17"/>
    <mergeCell ref="D6:I8"/>
    <mergeCell ref="I4:I5"/>
    <mergeCell ref="B16:B17"/>
    <mergeCell ref="C16:C17"/>
    <mergeCell ref="G16:G17"/>
    <mergeCell ref="H16:H17"/>
    <mergeCell ref="I12:I14"/>
    <mergeCell ref="C9:C11"/>
    <mergeCell ref="G9:G11"/>
    <mergeCell ref="B4:B5"/>
    <mergeCell ref="I9:I11"/>
    <mergeCell ref="H9:H11"/>
    <mergeCell ref="B9:B11"/>
    <mergeCell ref="O4:O5"/>
    <mergeCell ref="D23:G23"/>
    <mergeCell ref="E4:E5"/>
    <mergeCell ref="H4:H5"/>
    <mergeCell ref="G4:G5"/>
    <mergeCell ref="F12:F13"/>
    <mergeCell ref="I18:I19"/>
    <mergeCell ref="D12:D13"/>
    <mergeCell ref="I60:I61"/>
    <mergeCell ref="H60:H61"/>
    <mergeCell ref="B52:B53"/>
    <mergeCell ref="I52:I53"/>
    <mergeCell ref="B57:B58"/>
    <mergeCell ref="C57:C58"/>
    <mergeCell ref="G57:G58"/>
    <mergeCell ref="H57:H58"/>
    <mergeCell ref="I57:I58"/>
    <mergeCell ref="B30:B32"/>
    <mergeCell ref="C30:C32"/>
    <mergeCell ref="G30:G32"/>
    <mergeCell ref="H30:H32"/>
    <mergeCell ref="B60:B61"/>
    <mergeCell ref="G60:G61"/>
    <mergeCell ref="D44:I44"/>
    <mergeCell ref="D39:G39"/>
    <mergeCell ref="I30:I32"/>
    <mergeCell ref="D47:G47"/>
    <mergeCell ref="D48:G48"/>
    <mergeCell ref="D43:G43"/>
    <mergeCell ref="B33:B34"/>
    <mergeCell ref="G33:G34"/>
    <mergeCell ref="H33:H34"/>
    <mergeCell ref="I33:I34"/>
    <mergeCell ref="B66:B67"/>
    <mergeCell ref="C66:C67"/>
    <mergeCell ref="G66:G67"/>
    <mergeCell ref="I66:I67"/>
    <mergeCell ref="H66:H67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6"/>
  <sheetViews>
    <sheetView zoomScaleNormal="100" workbookViewId="0">
      <selection activeCell="D13" sqref="D13"/>
    </sheetView>
  </sheetViews>
  <sheetFormatPr defaultRowHeight="15" x14ac:dyDescent="0.2"/>
  <cols>
    <col min="1" max="1" width="9.140625" style="21"/>
    <col min="2" max="2" width="5.28515625" style="81" bestFit="1" customWidth="1"/>
    <col min="3" max="3" width="55.7109375" style="137" customWidth="1"/>
    <col min="4" max="4" width="20.5703125" style="39" customWidth="1"/>
    <col min="5" max="5" width="14.42578125" style="38" hidden="1" customWidth="1"/>
    <col min="6" max="6" width="14.42578125" style="48" customWidth="1"/>
    <col min="7" max="7" width="14.42578125" style="38" customWidth="1"/>
    <col min="8" max="8" width="11.7109375" style="105" customWidth="1"/>
    <col min="9" max="9" width="10.5703125" style="141" customWidth="1"/>
    <col min="10" max="14" width="9.140625" style="21"/>
    <col min="15" max="15" width="14.42578125" style="48" customWidth="1"/>
    <col min="16" max="16384" width="9.140625" style="21"/>
  </cols>
  <sheetData>
    <row r="1" spans="2:17" s="28" customFormat="1" ht="24" customHeight="1" x14ac:dyDescent="0.2">
      <c r="B1" s="32" t="s">
        <v>0</v>
      </c>
      <c r="C1" s="36" t="s">
        <v>3</v>
      </c>
      <c r="D1" s="41" t="s">
        <v>5</v>
      </c>
      <c r="E1" s="33" t="s">
        <v>24</v>
      </c>
      <c r="F1" s="46" t="s">
        <v>25</v>
      </c>
      <c r="G1" s="33" t="s">
        <v>23</v>
      </c>
      <c r="H1" s="108" t="s">
        <v>2</v>
      </c>
      <c r="I1" s="147"/>
      <c r="O1" s="123"/>
    </row>
    <row r="2" spans="2:17" s="29" customFormat="1" ht="23.25" x14ac:dyDescent="0.35">
      <c r="B2" s="34"/>
      <c r="C2" s="134" t="s">
        <v>17</v>
      </c>
      <c r="D2" s="42"/>
      <c r="E2" s="135"/>
      <c r="F2" s="136"/>
      <c r="G2" s="135"/>
      <c r="H2" s="109"/>
      <c r="I2" s="139"/>
      <c r="O2" s="116"/>
    </row>
    <row r="3" spans="2:17" s="35" customFormat="1" ht="12.75" x14ac:dyDescent="0.2">
      <c r="B3" s="130">
        <v>1</v>
      </c>
      <c r="C3" s="37" t="s">
        <v>52</v>
      </c>
      <c r="D3" s="34" t="s">
        <v>27</v>
      </c>
      <c r="E3" s="53" t="s">
        <v>94</v>
      </c>
      <c r="F3" s="47">
        <v>11925</v>
      </c>
      <c r="G3" s="104" t="s">
        <v>33</v>
      </c>
      <c r="H3" s="158">
        <v>11925</v>
      </c>
      <c r="I3" s="139"/>
      <c r="O3" s="124"/>
    </row>
    <row r="4" spans="2:17" s="82" customFormat="1" ht="39" customHeight="1" x14ac:dyDescent="0.2">
      <c r="B4" s="80">
        <f>B3+1</f>
        <v>2</v>
      </c>
      <c r="C4" s="83" t="s">
        <v>26</v>
      </c>
      <c r="D4" s="102" t="s">
        <v>36</v>
      </c>
      <c r="E4" s="91" t="s">
        <v>41</v>
      </c>
      <c r="F4" s="155">
        <f>H4</f>
        <v>10000</v>
      </c>
      <c r="G4" s="94" t="s">
        <v>49</v>
      </c>
      <c r="H4" s="233">
        <v>10000</v>
      </c>
      <c r="I4" s="140"/>
      <c r="O4" s="124"/>
    </row>
    <row r="5" spans="2:17" s="74" customFormat="1" ht="32.25" customHeight="1" x14ac:dyDescent="0.2">
      <c r="B5" s="80">
        <f>B4+1</f>
        <v>3</v>
      </c>
      <c r="C5" s="83" t="s">
        <v>39</v>
      </c>
      <c r="D5" s="56" t="s">
        <v>58</v>
      </c>
      <c r="E5" s="44" t="s">
        <v>94</v>
      </c>
      <c r="F5" s="156">
        <v>320</v>
      </c>
      <c r="G5" s="54" t="s">
        <v>40</v>
      </c>
      <c r="H5" s="159">
        <v>320</v>
      </c>
      <c r="I5" s="141"/>
      <c r="J5" s="68"/>
      <c r="O5" s="114"/>
    </row>
    <row r="6" spans="2:17" s="81" customFormat="1" ht="55.5" customHeight="1" x14ac:dyDescent="0.2">
      <c r="B6" s="80">
        <f>B5+1</f>
        <v>4</v>
      </c>
      <c r="C6" s="83" t="s">
        <v>48</v>
      </c>
      <c r="D6" s="34" t="s">
        <v>114</v>
      </c>
      <c r="E6" s="90" t="s">
        <v>94</v>
      </c>
      <c r="F6" s="156">
        <f>H6</f>
        <v>106655</v>
      </c>
      <c r="G6" s="93" t="s">
        <v>60</v>
      </c>
      <c r="H6" s="234">
        <v>106655</v>
      </c>
      <c r="I6" s="142"/>
      <c r="O6" s="117"/>
    </row>
    <row r="7" spans="2:17" s="89" customFormat="1" ht="29.25" customHeight="1" x14ac:dyDescent="0.2">
      <c r="B7" s="285">
        <f>B6+1</f>
        <v>5</v>
      </c>
      <c r="C7" s="369" t="s">
        <v>71</v>
      </c>
      <c r="D7" s="56" t="s">
        <v>65</v>
      </c>
      <c r="E7" s="90" t="s">
        <v>94</v>
      </c>
      <c r="F7" s="156">
        <v>36437</v>
      </c>
      <c r="G7" s="371" t="s">
        <v>68</v>
      </c>
      <c r="H7" s="345">
        <v>47000</v>
      </c>
      <c r="I7" s="145"/>
      <c r="O7" s="117"/>
    </row>
    <row r="8" spans="2:17" s="89" customFormat="1" ht="29.25" customHeight="1" x14ac:dyDescent="0.2">
      <c r="B8" s="286"/>
      <c r="C8" s="370"/>
      <c r="D8" s="56" t="s">
        <v>169</v>
      </c>
      <c r="E8" s="90"/>
      <c r="F8" s="156">
        <f>47000-F7</f>
        <v>10563</v>
      </c>
      <c r="G8" s="372"/>
      <c r="H8" s="346"/>
      <c r="I8" s="145"/>
      <c r="O8" s="117"/>
    </row>
    <row r="9" spans="2:17" s="89" customFormat="1" ht="29.25" customHeight="1" x14ac:dyDescent="0.2">
      <c r="B9" s="80">
        <f>B7+1</f>
        <v>6</v>
      </c>
      <c r="C9" s="83" t="s">
        <v>77</v>
      </c>
      <c r="D9" s="56" t="s">
        <v>74</v>
      </c>
      <c r="E9" s="90" t="s">
        <v>94</v>
      </c>
      <c r="F9" s="156">
        <f>H9</f>
        <v>97939</v>
      </c>
      <c r="G9" s="90" t="s">
        <v>78</v>
      </c>
      <c r="H9" s="159">
        <v>97939</v>
      </c>
      <c r="I9" s="145"/>
      <c r="O9" s="117"/>
    </row>
    <row r="10" spans="2:17" s="74" customFormat="1" ht="25.5" x14ac:dyDescent="0.2">
      <c r="B10" s="80">
        <f>B9+1</f>
        <v>7</v>
      </c>
      <c r="C10" s="83" t="s">
        <v>42</v>
      </c>
      <c r="D10" s="42" t="s">
        <v>51</v>
      </c>
      <c r="E10" s="44" t="s">
        <v>94</v>
      </c>
      <c r="F10" s="157">
        <v>800</v>
      </c>
      <c r="G10" s="103" t="s">
        <v>43</v>
      </c>
      <c r="H10" s="160">
        <v>800</v>
      </c>
      <c r="I10" s="143"/>
      <c r="O10" s="124"/>
    </row>
    <row r="11" spans="2:17" s="40" customFormat="1" ht="25.5" x14ac:dyDescent="0.2">
      <c r="B11" s="80">
        <f>B10+1</f>
        <v>8</v>
      </c>
      <c r="C11" s="37" t="s">
        <v>30</v>
      </c>
      <c r="D11" s="34" t="s">
        <v>32</v>
      </c>
      <c r="E11" s="43" t="s">
        <v>94</v>
      </c>
      <c r="F11" s="157">
        <v>216</v>
      </c>
      <c r="G11" s="103" t="s">
        <v>31</v>
      </c>
      <c r="H11" s="160">
        <v>216</v>
      </c>
      <c r="I11" s="143"/>
      <c r="O11" s="124"/>
    </row>
    <row r="12" spans="2:17" s="74" customFormat="1" ht="35.25" customHeight="1" x14ac:dyDescent="0.2">
      <c r="B12" s="80">
        <v>9</v>
      </c>
      <c r="C12" s="78" t="s">
        <v>104</v>
      </c>
      <c r="D12" s="34" t="s">
        <v>19</v>
      </c>
      <c r="E12" s="34"/>
      <c r="F12" s="54">
        <v>50000</v>
      </c>
      <c r="G12" s="55" t="s">
        <v>112</v>
      </c>
      <c r="H12" s="234">
        <v>46170</v>
      </c>
      <c r="I12" s="153"/>
      <c r="J12" s="154"/>
      <c r="K12" s="68"/>
      <c r="L12" s="68"/>
      <c r="M12" s="68"/>
      <c r="N12" s="68"/>
      <c r="O12" s="68"/>
      <c r="P12" s="107"/>
      <c r="Q12" s="68"/>
    </row>
    <row r="13" spans="2:17" s="35" customFormat="1" ht="27.75" customHeight="1" x14ac:dyDescent="0.2">
      <c r="B13" s="80">
        <v>10</v>
      </c>
      <c r="C13" s="83" t="s">
        <v>53</v>
      </c>
      <c r="D13" s="34" t="s">
        <v>64</v>
      </c>
      <c r="E13" s="90" t="s">
        <v>94</v>
      </c>
      <c r="F13" s="156">
        <f>H13</f>
        <v>2600</v>
      </c>
      <c r="G13" s="90" t="s">
        <v>59</v>
      </c>
      <c r="H13" s="159">
        <v>2600</v>
      </c>
      <c r="I13" s="144"/>
      <c r="L13" s="35" t="s">
        <v>35</v>
      </c>
      <c r="O13" s="114"/>
    </row>
    <row r="14" spans="2:17" s="35" customFormat="1" ht="27.75" customHeight="1" x14ac:dyDescent="0.2">
      <c r="B14" s="285">
        <v>11</v>
      </c>
      <c r="C14" s="380" t="s">
        <v>98</v>
      </c>
      <c r="D14" s="376" t="s">
        <v>160</v>
      </c>
      <c r="E14" s="376"/>
      <c r="F14" s="159">
        <v>314270</v>
      </c>
      <c r="G14" s="368" t="s">
        <v>99</v>
      </c>
      <c r="H14" s="366">
        <f>F14+F15</f>
        <v>631136</v>
      </c>
      <c r="I14" s="144"/>
      <c r="L14" s="207"/>
      <c r="O14" s="114"/>
    </row>
    <row r="15" spans="2:17" s="35" customFormat="1" ht="27.75" customHeight="1" x14ac:dyDescent="0.2">
      <c r="B15" s="286"/>
      <c r="C15" s="352"/>
      <c r="D15" s="34" t="s">
        <v>134</v>
      </c>
      <c r="E15" s="34"/>
      <c r="F15" s="159">
        <v>316866</v>
      </c>
      <c r="G15" s="355"/>
      <c r="H15" s="367"/>
      <c r="I15" s="144"/>
      <c r="O15" s="114"/>
    </row>
    <row r="16" spans="2:17" s="74" customFormat="1" ht="27.75" customHeight="1" x14ac:dyDescent="0.2">
      <c r="B16" s="80">
        <v>12</v>
      </c>
      <c r="C16" s="78" t="s">
        <v>81</v>
      </c>
      <c r="D16" s="376" t="s">
        <v>130</v>
      </c>
      <c r="E16" s="376"/>
      <c r="F16" s="156" t="s">
        <v>129</v>
      </c>
      <c r="G16" s="133" t="s">
        <v>91</v>
      </c>
      <c r="H16" s="161">
        <v>13750</v>
      </c>
      <c r="I16" s="145"/>
      <c r="J16" s="68"/>
      <c r="K16" s="68"/>
      <c r="L16" s="68"/>
      <c r="M16" s="68"/>
      <c r="N16" s="68"/>
      <c r="O16" s="116"/>
      <c r="P16" s="68"/>
    </row>
    <row r="17" spans="2:17" s="74" customFormat="1" ht="20.25" customHeight="1" x14ac:dyDescent="0.2">
      <c r="B17" s="80">
        <v>13</v>
      </c>
      <c r="C17" s="78" t="s">
        <v>116</v>
      </c>
      <c r="D17" s="34" t="s">
        <v>19</v>
      </c>
      <c r="E17" s="34"/>
      <c r="F17" s="54">
        <v>74400</v>
      </c>
      <c r="G17" s="55" t="s">
        <v>124</v>
      </c>
      <c r="H17" s="234">
        <v>71540</v>
      </c>
      <c r="I17" s="153"/>
      <c r="J17" s="154"/>
      <c r="K17" s="68"/>
      <c r="L17" s="68"/>
      <c r="M17" s="68"/>
      <c r="N17" s="68"/>
      <c r="O17" s="68"/>
      <c r="P17" s="107"/>
      <c r="Q17" s="68"/>
    </row>
    <row r="18" spans="2:17" s="88" customFormat="1" ht="30" customHeight="1" x14ac:dyDescent="0.2">
      <c r="B18" s="80">
        <v>14</v>
      </c>
      <c r="C18" s="83" t="s">
        <v>18</v>
      </c>
      <c r="D18" s="56" t="s">
        <v>61</v>
      </c>
      <c r="E18" s="87" t="s">
        <v>63</v>
      </c>
      <c r="F18" s="157">
        <f>H18</f>
        <v>3962</v>
      </c>
      <c r="G18" s="54" t="s">
        <v>62</v>
      </c>
      <c r="H18" s="159">
        <v>3962</v>
      </c>
      <c r="I18" s="144"/>
      <c r="N18" s="82"/>
      <c r="O18" s="124"/>
    </row>
    <row r="19" spans="2:17" s="89" customFormat="1" ht="29.25" customHeight="1" x14ac:dyDescent="0.2">
      <c r="B19" s="80">
        <f>B18+1</f>
        <v>15</v>
      </c>
      <c r="C19" s="83" t="s">
        <v>70</v>
      </c>
      <c r="D19" s="56" t="s">
        <v>66</v>
      </c>
      <c r="E19" s="90" t="s">
        <v>67</v>
      </c>
      <c r="F19" s="156">
        <f>H19</f>
        <v>1616</v>
      </c>
      <c r="G19" s="90" t="s">
        <v>69</v>
      </c>
      <c r="H19" s="233">
        <v>1616</v>
      </c>
      <c r="I19" s="145"/>
      <c r="O19" s="114"/>
    </row>
    <row r="20" spans="2:17" s="35" customFormat="1" ht="20.25" customHeight="1" x14ac:dyDescent="0.2">
      <c r="B20" s="285">
        <f>B19+1</f>
        <v>16</v>
      </c>
      <c r="C20" s="369" t="s">
        <v>50</v>
      </c>
      <c r="D20" s="347" t="s">
        <v>93</v>
      </c>
      <c r="E20" s="90" t="s">
        <v>95</v>
      </c>
      <c r="F20" s="156">
        <f>H20</f>
        <v>582178</v>
      </c>
      <c r="G20" s="90" t="s">
        <v>131</v>
      </c>
      <c r="H20" s="235">
        <v>582178</v>
      </c>
      <c r="I20" s="148"/>
      <c r="J20" s="132"/>
      <c r="K20" s="132"/>
      <c r="L20" s="132"/>
      <c r="O20" s="107"/>
    </row>
    <row r="21" spans="2:17" s="35" customFormat="1" ht="12.75" x14ac:dyDescent="0.2">
      <c r="B21" s="286"/>
      <c r="C21" s="370"/>
      <c r="D21" s="349"/>
      <c r="E21" s="90"/>
      <c r="F21" s="156">
        <f>H21</f>
        <v>170384</v>
      </c>
      <c r="G21" s="90" t="s">
        <v>132</v>
      </c>
      <c r="H21" s="162">
        <v>170384</v>
      </c>
      <c r="I21" s="148"/>
      <c r="J21" s="132"/>
      <c r="K21" s="132"/>
      <c r="L21" s="132"/>
      <c r="O21" s="107"/>
    </row>
    <row r="22" spans="2:17" s="89" customFormat="1" ht="28.5" customHeight="1" x14ac:dyDescent="0.2">
      <c r="B22" s="80">
        <f>B20+1</f>
        <v>17</v>
      </c>
      <c r="C22" s="83" t="s">
        <v>79</v>
      </c>
      <c r="D22" s="377" t="s">
        <v>66</v>
      </c>
      <c r="E22" s="377"/>
      <c r="F22" s="54">
        <v>419688</v>
      </c>
      <c r="G22" s="90" t="s">
        <v>96</v>
      </c>
      <c r="H22" s="163">
        <v>419688</v>
      </c>
      <c r="I22" s="145"/>
      <c r="J22" s="118"/>
      <c r="K22" s="118"/>
      <c r="L22" s="118"/>
      <c r="M22" s="118"/>
      <c r="N22" s="118"/>
      <c r="O22" s="117"/>
      <c r="P22" s="118"/>
    </row>
    <row r="23" spans="2:17" s="74" customFormat="1" ht="38.25" x14ac:dyDescent="0.2">
      <c r="B23" s="80">
        <f>B22+1</f>
        <v>18</v>
      </c>
      <c r="C23" s="78" t="s">
        <v>103</v>
      </c>
      <c r="D23" s="378" t="s">
        <v>101</v>
      </c>
      <c r="E23" s="379"/>
      <c r="F23" s="54">
        <v>197633</v>
      </c>
      <c r="G23" s="55" t="s">
        <v>102</v>
      </c>
      <c r="H23" s="236">
        <v>183993</v>
      </c>
      <c r="I23" s="153"/>
      <c r="J23" s="154"/>
      <c r="K23" s="68"/>
      <c r="L23" s="68"/>
      <c r="M23" s="68"/>
      <c r="N23" s="68"/>
      <c r="O23" s="68"/>
      <c r="P23" s="107"/>
      <c r="Q23" s="68"/>
    </row>
    <row r="24" spans="2:17" s="50" customFormat="1" ht="24.75" customHeight="1" x14ac:dyDescent="0.25">
      <c r="B24" s="32"/>
      <c r="C24" s="134" t="s">
        <v>1</v>
      </c>
      <c r="D24" s="373"/>
      <c r="E24" s="374"/>
      <c r="F24" s="374"/>
      <c r="G24" s="375"/>
      <c r="H24" s="164">
        <f>SUM(H3:H23)</f>
        <v>2401872</v>
      </c>
      <c r="I24" s="146"/>
      <c r="O24" s="106"/>
    </row>
    <row r="25" spans="2:17" x14ac:dyDescent="0.2">
      <c r="O25" s="107"/>
    </row>
    <row r="26" spans="2:17" x14ac:dyDescent="0.2">
      <c r="C26" s="138"/>
      <c r="H26" s="105" t="s">
        <v>35</v>
      </c>
      <c r="O26" s="107"/>
    </row>
  </sheetData>
  <mergeCells count="16">
    <mergeCell ref="B20:B21"/>
    <mergeCell ref="C20:C21"/>
    <mergeCell ref="D20:D21"/>
    <mergeCell ref="B14:B15"/>
    <mergeCell ref="C14:C15"/>
    <mergeCell ref="D24:G24"/>
    <mergeCell ref="D16:E16"/>
    <mergeCell ref="D22:E22"/>
    <mergeCell ref="D23:E23"/>
    <mergeCell ref="D14:E14"/>
    <mergeCell ref="H14:H15"/>
    <mergeCell ref="G14:G15"/>
    <mergeCell ref="B7:B8"/>
    <mergeCell ref="C7:C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H24" sqref="H24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9" width="13.85546875" style="2" bestFit="1" customWidth="1"/>
    <col min="10" max="16384" width="9.140625" style="2"/>
  </cols>
  <sheetData>
    <row r="1" spans="1:11" ht="24" customHeight="1" x14ac:dyDescent="0.3">
      <c r="A1" s="384" t="s">
        <v>161</v>
      </c>
      <c r="B1" s="384"/>
      <c r="C1" s="384"/>
      <c r="D1" s="384"/>
      <c r="E1" s="384"/>
      <c r="F1" s="384"/>
      <c r="G1" s="384"/>
      <c r="H1" s="384"/>
    </row>
    <row r="2" spans="1:11" ht="15.75" thickBot="1" x14ac:dyDescent="0.25"/>
    <row r="3" spans="1:11" s="5" customFormat="1" ht="30" customHeight="1" x14ac:dyDescent="0.2">
      <c r="A3" s="385" t="s">
        <v>0</v>
      </c>
      <c r="B3" s="387" t="s">
        <v>14</v>
      </c>
      <c r="C3" s="389" t="s">
        <v>4</v>
      </c>
      <c r="D3" s="391" t="s">
        <v>5</v>
      </c>
      <c r="E3" s="391"/>
      <c r="F3" s="22" t="s">
        <v>2</v>
      </c>
      <c r="G3" s="393" t="s">
        <v>37</v>
      </c>
      <c r="H3" s="382" t="s">
        <v>80</v>
      </c>
    </row>
    <row r="4" spans="1:11" s="3" customFormat="1" ht="18" customHeight="1" x14ac:dyDescent="0.2">
      <c r="A4" s="386"/>
      <c r="B4" s="388"/>
      <c r="C4" s="390"/>
      <c r="D4" s="392"/>
      <c r="E4" s="392"/>
      <c r="F4" s="20" t="s">
        <v>6</v>
      </c>
      <c r="G4" s="394"/>
      <c r="H4" s="383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58">
        <f>'ΕΡΓΑ-ΜΕΛΕΤΕΣ'!H48</f>
        <v>20310403</v>
      </c>
      <c r="H5" s="59">
        <f>'ΕΡΓΑ-ΜΕΛΕΤΕΣ'!I48</f>
        <v>3646258</v>
      </c>
      <c r="I5" s="152"/>
      <c r="K5" s="9" t="s">
        <v>35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64">
        <f>'ΕΡΓΑ-ΜΕΛΕΤΕΣ'!H69</f>
        <v>1438575.76</v>
      </c>
      <c r="H6" s="65">
        <f>'ΕΡΓΑ-ΜΕΛΕΤΕΣ'!I69</f>
        <v>382749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60"/>
      <c r="H7" s="65">
        <f>ΣΥΝΕΧΙΖΟΜΕΝΑ!H24</f>
        <v>2401872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61"/>
      <c r="H8" s="66">
        <f>SUM(H5:H7)</f>
        <v>6430879</v>
      </c>
    </row>
    <row r="9" spans="1:11" x14ac:dyDescent="0.2">
      <c r="G9" s="3"/>
    </row>
    <row r="10" spans="1:11" x14ac:dyDescent="0.2">
      <c r="B10" s="218" t="s">
        <v>183</v>
      </c>
      <c r="G10" s="3"/>
    </row>
    <row r="11" spans="1:11" x14ac:dyDescent="0.2">
      <c r="B11" s="96"/>
      <c r="C11" s="97"/>
      <c r="D11" s="97"/>
      <c r="E11" s="98"/>
      <c r="F11" s="99"/>
      <c r="G11" s="100"/>
    </row>
    <row r="12" spans="1:11" x14ac:dyDescent="0.2">
      <c r="B12" s="381" t="s">
        <v>107</v>
      </c>
      <c r="C12" s="381"/>
      <c r="D12" s="381"/>
      <c r="E12" s="381"/>
      <c r="F12" s="381"/>
      <c r="G12" s="381"/>
    </row>
    <row r="13" spans="1:11" x14ac:dyDescent="0.2">
      <c r="B13" s="381" t="s">
        <v>108</v>
      </c>
      <c r="C13" s="381"/>
      <c r="D13" s="381"/>
      <c r="E13" s="381"/>
      <c r="F13" s="381"/>
      <c r="G13" s="381"/>
    </row>
    <row r="14" spans="1:11" x14ac:dyDescent="0.2">
      <c r="B14" s="96"/>
      <c r="C14" s="97"/>
      <c r="D14" s="97"/>
      <c r="E14" s="98"/>
      <c r="F14" s="101" t="s">
        <v>13</v>
      </c>
      <c r="G14" s="101"/>
    </row>
    <row r="15" spans="1:11" x14ac:dyDescent="0.2">
      <c r="B15" s="381"/>
      <c r="C15" s="381"/>
      <c r="D15" s="381"/>
      <c r="E15" s="381"/>
      <c r="F15" s="381"/>
      <c r="G15" s="381"/>
    </row>
    <row r="16" spans="1:11" x14ac:dyDescent="0.2">
      <c r="B16" s="381"/>
      <c r="C16" s="381"/>
      <c r="D16" s="381"/>
      <c r="E16" s="381"/>
      <c r="F16" s="381"/>
      <c r="G16" s="381"/>
    </row>
    <row r="17" spans="2:9" x14ac:dyDescent="0.2">
      <c r="B17" s="381" t="s">
        <v>109</v>
      </c>
      <c r="C17" s="381"/>
      <c r="D17" s="381"/>
      <c r="E17" s="381"/>
      <c r="F17" s="381"/>
      <c r="G17" s="381"/>
    </row>
    <row r="18" spans="2:9" x14ac:dyDescent="0.2">
      <c r="B18" s="381"/>
      <c r="C18" s="381"/>
      <c r="D18" s="381"/>
      <c r="E18" s="381"/>
      <c r="F18" s="381"/>
      <c r="G18" s="381"/>
    </row>
    <row r="19" spans="2:9" x14ac:dyDescent="0.2">
      <c r="B19" s="4"/>
      <c r="C19" s="52"/>
      <c r="D19" s="4"/>
      <c r="E19" s="52"/>
      <c r="F19" s="4"/>
      <c r="G19" s="52"/>
    </row>
    <row r="20" spans="2:9" x14ac:dyDescent="0.2">
      <c r="B20" s="4"/>
      <c r="C20" s="52"/>
      <c r="D20" s="4"/>
      <c r="E20" s="52"/>
      <c r="F20" s="4"/>
      <c r="G20" s="52"/>
    </row>
    <row r="21" spans="2:9" x14ac:dyDescent="0.2">
      <c r="B21" s="4"/>
      <c r="C21" s="52"/>
      <c r="D21" s="4"/>
      <c r="E21" s="52"/>
      <c r="F21" s="4"/>
      <c r="G21" s="52"/>
      <c r="I21" s="2" t="s">
        <v>47</v>
      </c>
    </row>
    <row r="22" spans="2:9" x14ac:dyDescent="0.2">
      <c r="B22" s="4"/>
      <c r="C22" s="52"/>
      <c r="D22" s="4"/>
      <c r="E22" s="52"/>
      <c r="F22" s="4"/>
      <c r="G22" s="52"/>
    </row>
    <row r="32" spans="2:9" x14ac:dyDescent="0.2">
      <c r="H32" s="2" t="s">
        <v>47</v>
      </c>
    </row>
  </sheetData>
  <mergeCells count="13">
    <mergeCell ref="B16:G16"/>
    <mergeCell ref="B17:G17"/>
    <mergeCell ref="B18:G18"/>
    <mergeCell ref="H3:H4"/>
    <mergeCell ref="A1:H1"/>
    <mergeCell ref="B15:G15"/>
    <mergeCell ref="B12:G12"/>
    <mergeCell ref="B13:G13"/>
    <mergeCell ref="A3:A4"/>
    <mergeCell ref="B3:B4"/>
    <mergeCell ref="C3:C4"/>
    <mergeCell ref="D3:E4"/>
    <mergeCell ref="G3:G4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2022-02-17T12:25:04Z</cp:lastPrinted>
  <dcterms:created xsi:type="dcterms:W3CDTF">2000-11-20T12:09:58Z</dcterms:created>
  <dcterms:modified xsi:type="dcterms:W3CDTF">2022-02-18T13:10:52Z</dcterms:modified>
</cp:coreProperties>
</file>