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vserver\ΜΕΛΕΤΕΣ\ΤΕΧΝΙΚΑ ΠΡΟΓΡΑΜΜΑΤΑ\ΣΑΤΑ\ΣΑΤΑ 2022\"/>
    </mc:Choice>
  </mc:AlternateContent>
  <bookViews>
    <workbookView xWindow="0" yWindow="0" windowWidth="28800" windowHeight="12435" activeTab="1"/>
  </bookViews>
  <sheets>
    <sheet name="ΣΑΤΑ 1η Ανακατανομή ΣΑΤΑ ΟΡΘΗ Ε" sheetId="5" r:id="rId1"/>
    <sheet name="ΣΑΤΑ 2η Ανακατανομή ΣΑΤΑ 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6" l="1"/>
  <c r="I21" i="6" l="1"/>
  <c r="I22" i="6"/>
  <c r="M56" i="6" l="1"/>
  <c r="N50" i="6"/>
  <c r="N44" i="6"/>
  <c r="N45" i="6"/>
  <c r="L56" i="6"/>
  <c r="N47" i="6"/>
  <c r="D66" i="6"/>
  <c r="E56" i="6"/>
  <c r="D56" i="6"/>
  <c r="I55" i="6"/>
  <c r="N55" i="6" s="1"/>
  <c r="I54" i="6"/>
  <c r="N54" i="6" s="1"/>
  <c r="G48" i="6"/>
  <c r="G51" i="6"/>
  <c r="N51" i="6" s="1"/>
  <c r="I49" i="6"/>
  <c r="N49" i="6" s="1"/>
  <c r="I46" i="6"/>
  <c r="N46" i="6" s="1"/>
  <c r="I42" i="6"/>
  <c r="N42" i="6" s="1"/>
  <c r="I41" i="6"/>
  <c r="N41" i="6" s="1"/>
  <c r="I40" i="6"/>
  <c r="N40" i="6" s="1"/>
  <c r="I39" i="6"/>
  <c r="N39" i="6" s="1"/>
  <c r="I38" i="6"/>
  <c r="N38" i="6" s="1"/>
  <c r="I37" i="6"/>
  <c r="N36" i="6"/>
  <c r="N35" i="6"/>
  <c r="N34" i="6"/>
  <c r="N33" i="6"/>
  <c r="N32" i="6"/>
  <c r="N31" i="6"/>
  <c r="I30" i="6"/>
  <c r="N30" i="6" s="1"/>
  <c r="I29" i="6"/>
  <c r="N29" i="6" s="1"/>
  <c r="N28" i="6"/>
  <c r="N27" i="6"/>
  <c r="N24" i="6"/>
  <c r="N23" i="6"/>
  <c r="N22" i="6"/>
  <c r="N21" i="6"/>
  <c r="N20" i="6"/>
  <c r="N19" i="6"/>
  <c r="N18" i="6"/>
  <c r="N17" i="6"/>
  <c r="N16" i="6"/>
  <c r="N15" i="6"/>
  <c r="N13" i="6"/>
  <c r="N12" i="6"/>
  <c r="N11" i="6"/>
  <c r="N10" i="6"/>
  <c r="N9" i="6"/>
  <c r="I8" i="6"/>
  <c r="J8" i="6" s="1"/>
  <c r="J56" i="6" s="1"/>
  <c r="N7" i="6"/>
  <c r="N6" i="6"/>
  <c r="K56" i="6" l="1"/>
  <c r="N37" i="6"/>
  <c r="N8" i="6"/>
  <c r="F56" i="6"/>
  <c r="G56" i="6"/>
  <c r="H56" i="6"/>
  <c r="I45" i="5"/>
  <c r="I44" i="5"/>
  <c r="I43" i="5"/>
  <c r="I16" i="5"/>
  <c r="F63" i="5" l="1"/>
  <c r="G57" i="5" s="1"/>
  <c r="H57" i="5" s="1"/>
  <c r="I56" i="6" l="1"/>
  <c r="N48" i="6"/>
  <c r="N56" i="6" s="1"/>
  <c r="I57" i="5"/>
  <c r="H67" i="5"/>
  <c r="G60" i="5"/>
  <c r="D60" i="6" l="1"/>
  <c r="I33" i="5"/>
  <c r="F20" i="5" l="1"/>
  <c r="I48" i="5"/>
  <c r="I15" i="5"/>
  <c r="F47" i="5"/>
  <c r="D77" i="5" l="1"/>
  <c r="E67" i="5"/>
  <c r="F67" i="5"/>
  <c r="G67" i="5"/>
  <c r="I6" i="5"/>
  <c r="I8" i="5"/>
  <c r="I9" i="5"/>
  <c r="I10" i="5"/>
  <c r="I7" i="5"/>
  <c r="I12" i="5"/>
  <c r="I13" i="5"/>
  <c r="I14" i="5"/>
  <c r="I18" i="5"/>
  <c r="I19" i="5"/>
  <c r="I20" i="5"/>
  <c r="I21" i="5"/>
  <c r="I22" i="5"/>
  <c r="I23" i="5"/>
  <c r="I24" i="5"/>
  <c r="I25" i="5"/>
  <c r="I26" i="5"/>
  <c r="I27" i="5"/>
  <c r="I28" i="5"/>
  <c r="I29" i="5"/>
  <c r="I34" i="5"/>
  <c r="I35" i="5"/>
  <c r="I36" i="5"/>
  <c r="I37" i="5"/>
  <c r="I38" i="5"/>
  <c r="I39" i="5"/>
  <c r="I40" i="5"/>
  <c r="I41" i="5"/>
  <c r="I42" i="5"/>
  <c r="I46" i="5"/>
  <c r="I47" i="5"/>
  <c r="I49" i="5"/>
  <c r="I50" i="5"/>
  <c r="I51" i="5"/>
  <c r="I52" i="5"/>
  <c r="I53" i="5"/>
  <c r="I54" i="5"/>
  <c r="I55" i="5"/>
  <c r="I56" i="5"/>
  <c r="I58" i="5"/>
  <c r="I59" i="5"/>
  <c r="I60" i="5"/>
  <c r="I61" i="5"/>
  <c r="I62" i="5"/>
  <c r="I63" i="5"/>
  <c r="I65" i="5"/>
  <c r="I66" i="5"/>
  <c r="I11" i="5"/>
  <c r="I67" i="5" l="1"/>
  <c r="D67" i="5"/>
  <c r="D71" i="5" l="1"/>
</calcChain>
</file>

<file path=xl/sharedStrings.xml><?xml version="1.0" encoding="utf-8"?>
<sst xmlns="http://schemas.openxmlformats.org/spreadsheetml/2006/main" count="270" uniqueCount="158">
  <si>
    <t>Κωδικός</t>
  </si>
  <si>
    <t>Περιγραφή</t>
  </si>
  <si>
    <t>00</t>
  </si>
  <si>
    <t>ΓΕΝΙΚΕΣ ΥΠΗΡΕΣΙΕΣ</t>
  </si>
  <si>
    <t>ΟΙΚΟΝΟΜΙΚΕΣ ΔΙΟΙΚΗΤΙΚΕΣ ΥΠΗΡΕΣΙΕΣ</t>
  </si>
  <si>
    <t>7133.0001</t>
  </si>
  <si>
    <t>7133.0004</t>
  </si>
  <si>
    <t>7135.0008</t>
  </si>
  <si>
    <t>ΥΠΗΡΕΣΙΕΣ ΠΟΛΙΤΙΣΜΟΥ ΑΘΛΗΤΙΣΜΟΥ ΚΟΙΝΩΝΙΚΗΣ  ΠΟΛΙΤΙΚΗΣ  ΚΕΠ</t>
  </si>
  <si>
    <t>6265.0012</t>
  </si>
  <si>
    <t>7135.0002</t>
  </si>
  <si>
    <t>7311.0001</t>
  </si>
  <si>
    <t>7311.0006</t>
  </si>
  <si>
    <t>7331.0005</t>
  </si>
  <si>
    <r>
      <t>Διαμόρφωση χώρου Κέντρου Ενημέρωσης Υποστήρξιξης Δανειοληπτών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>)</t>
    </r>
  </si>
  <si>
    <t>7331.0007</t>
  </si>
  <si>
    <r>
      <t>Συντήρηση Δημοτικών Κτιρίων (</t>
    </r>
    <r>
      <rPr>
        <sz val="9"/>
        <color rgb="FFFF0000"/>
        <rFont val="Arial"/>
        <family val="2"/>
        <charset val="161"/>
      </rPr>
      <t>ΣΑΤΑ 2015</t>
    </r>
    <r>
      <rPr>
        <sz val="9"/>
        <color indexed="8"/>
        <rFont val="Arial"/>
        <family val="2"/>
        <charset val="161"/>
      </rPr>
      <t xml:space="preserve">)  </t>
    </r>
  </si>
  <si>
    <t>7331.0013</t>
  </si>
  <si>
    <t>7331.0017</t>
  </si>
  <si>
    <t>7331.0018</t>
  </si>
  <si>
    <t>7331.0019</t>
  </si>
  <si>
    <t>7331.0096</t>
  </si>
  <si>
    <t>ΥΠΗΡΕΣΙΑ ΤΕΧΝΙΚΩΝ ΕΡΓΩΝ</t>
  </si>
  <si>
    <t>7131.0003</t>
  </si>
  <si>
    <t>30</t>
  </si>
  <si>
    <t>7135.0003</t>
  </si>
  <si>
    <t>7312.0001</t>
  </si>
  <si>
    <t>7312.0004</t>
  </si>
  <si>
    <r>
      <t xml:space="preserve">Κατασκευή συνδέσεων ακινήτων με το δίκτυο ακαθάρτων (2018) </t>
    </r>
    <r>
      <rPr>
        <sz val="9"/>
        <color rgb="FFFF0000"/>
        <rFont val="Arial"/>
        <family val="2"/>
        <charset val="161"/>
      </rPr>
      <t>ΣΑΤΑ</t>
    </r>
  </si>
  <si>
    <t>7323.0005</t>
  </si>
  <si>
    <t>7323.0006</t>
  </si>
  <si>
    <t>7323.0007</t>
  </si>
  <si>
    <t>7336.0003</t>
  </si>
  <si>
    <r>
      <t>Συντήρηση δικτύου αγωγών ομβρίων υδάτων 2018 (</t>
    </r>
    <r>
      <rPr>
        <sz val="9"/>
        <color rgb="FFFF0000"/>
        <rFont val="Arial"/>
        <family val="2"/>
        <charset val="161"/>
      </rPr>
      <t>ΣΑΤΑ π.ε</t>
    </r>
    <r>
      <rPr>
        <sz val="9"/>
        <color indexed="8"/>
        <rFont val="Arial"/>
        <family val="2"/>
        <charset val="161"/>
      </rPr>
      <t xml:space="preserve">)  </t>
    </r>
  </si>
  <si>
    <t>7413.0007</t>
  </si>
  <si>
    <t>ΥΠΗΡΕΣΙΕΣ ΠΡΑΣΙΝΟΥ</t>
  </si>
  <si>
    <t>6262.0019</t>
  </si>
  <si>
    <r>
      <t>Αντικατάσταση του αρδευτικού δικτύου κ αντικατάσταση χλοοτάπητα στη νησίδα Ελ. Βενιζέλου από Δημοτ. Σταδίου  έως Λ. Ποσειδώνος (</t>
    </r>
    <r>
      <rPr>
        <sz val="9"/>
        <color rgb="FFFF0000"/>
        <rFont val="Arial"/>
        <family val="2"/>
        <charset val="161"/>
      </rPr>
      <t xml:space="preserve"> ΣΑΤΑ  πε</t>
    </r>
    <r>
      <rPr>
        <sz val="9"/>
        <color indexed="8"/>
        <rFont val="Arial"/>
        <family val="2"/>
        <charset val="161"/>
      </rPr>
      <t xml:space="preserve">)  </t>
    </r>
  </si>
  <si>
    <t>7131.0002</t>
  </si>
  <si>
    <t>7135.0013</t>
  </si>
  <si>
    <t>35</t>
  </si>
  <si>
    <r>
      <t>Προμήθεια υποβρύχιων  αντλιών γεωτρήσεων (</t>
    </r>
    <r>
      <rPr>
        <sz val="9"/>
        <color rgb="FFFF0000"/>
        <rFont val="Arial"/>
        <family val="2"/>
        <charset val="161"/>
      </rPr>
      <t>ΣΑΤΑ)</t>
    </r>
  </si>
  <si>
    <r>
      <t>Προμήθεια κεφαλών καθαρισμού νερού άρδευσης (</t>
    </r>
    <r>
      <rPr>
        <sz val="9"/>
        <color rgb="FFFF0000"/>
        <rFont val="Arial"/>
        <family val="2"/>
        <charset val="161"/>
      </rPr>
      <t>ΣΑΤΑ)</t>
    </r>
  </si>
  <si>
    <r>
      <t>Προμήθεια ηλεκτρομηχανολογικού εξοπλισμού γεωτρήσεων (</t>
    </r>
    <r>
      <rPr>
        <sz val="9"/>
        <color rgb="FFFF0000"/>
        <rFont val="Arial"/>
        <family val="2"/>
        <charset val="161"/>
      </rPr>
      <t>ΣΑΤΑ)</t>
    </r>
  </si>
  <si>
    <t>ΥΠΗΡΕΣΙΑ ΠΟΛΕΟΔΟΜΙΑΣ</t>
  </si>
  <si>
    <t>7111.0006</t>
  </si>
  <si>
    <t>ΥΠΗΡΕΣΙΕΣ ΝΕΚΡΟΤΑΦΕΙΩΝ</t>
  </si>
  <si>
    <t>ΣΥΝΟΛΟ</t>
  </si>
  <si>
    <t>7331.0027</t>
  </si>
  <si>
    <r>
      <t>Προμήθεια και εγκατάσταση συστημάτων ασφαλείας δημοτικών κτιρίων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>)</t>
    </r>
  </si>
  <si>
    <r>
      <t>Ασφαλτοστρώσεις οδών 2018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 xml:space="preserve">)  </t>
    </r>
  </si>
  <si>
    <r>
      <t>Μελέτη στατικής επάρκειας κτιρίου Παιδικού Σταθμού στην οδό Ισμήνης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>)</t>
    </r>
  </si>
  <si>
    <t>7413.0013</t>
  </si>
  <si>
    <t>7331.0025</t>
  </si>
  <si>
    <r>
      <t xml:space="preserve">Κατασκευή δευτερευόντων αγωγών ακαθάρτων και εξωτερικών διακλαδώσεων 2014 ( </t>
    </r>
    <r>
      <rPr>
        <sz val="9"/>
        <color rgb="FFFF0000"/>
        <rFont val="Arial"/>
        <family val="2"/>
        <charset val="161"/>
      </rPr>
      <t>ΣΑΤΑ 2014)</t>
    </r>
  </si>
  <si>
    <r>
      <t>Διαμόρφωση χώρου λειτουργίας δομής αστέγων Ελ/ Βενιζέλου 363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 xml:space="preserve">)  </t>
    </r>
  </si>
  <si>
    <r>
      <t>Συντήρηση σχολικών κτιρίων 2017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 xml:space="preserve">)  </t>
    </r>
  </si>
  <si>
    <r>
      <t>Απαλλοτρίωση κοινοχρήστου χώρου στο Ο.Τ. 413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>)</t>
    </r>
  </si>
  <si>
    <t>7135.0011</t>
  </si>
  <si>
    <t>7311.0005</t>
  </si>
  <si>
    <t>Προμήθεια και τοποθέτηση κοινοτάφειου</t>
  </si>
  <si>
    <t>7134.0024</t>
  </si>
  <si>
    <t>7134.0025</t>
  </si>
  <si>
    <t>7134.0023</t>
  </si>
  <si>
    <t>7134.0030</t>
  </si>
  <si>
    <t>7322.0014</t>
  </si>
  <si>
    <r>
      <t xml:space="preserve">Προμήθεια και εγκατάσταση τηλεφωνικού κέντρου </t>
    </r>
    <r>
      <rPr>
        <sz val="9"/>
        <color rgb="FFFF0000"/>
        <rFont val="Arial"/>
        <family val="2"/>
        <charset val="161"/>
      </rPr>
      <t xml:space="preserve">ΣΑΤΑ </t>
    </r>
    <r>
      <rPr>
        <sz val="9"/>
        <color indexed="8"/>
        <rFont val="Arial"/>
        <family val="2"/>
        <charset val="161"/>
      </rPr>
      <t xml:space="preserve"> </t>
    </r>
  </si>
  <si>
    <r>
      <t xml:space="preserve">Νέα διαδικτυακή πύλη του Δήμου Καλλιθέας </t>
    </r>
    <r>
      <rPr>
        <sz val="9"/>
        <color rgb="FFFF0000"/>
        <rFont val="Arial"/>
        <family val="2"/>
        <charset val="161"/>
      </rPr>
      <t>ΣΑΤΑ</t>
    </r>
  </si>
  <si>
    <r>
      <t xml:space="preserve">Προμήθεια αδειών χρήσης λειτουργικών και λογισμικών συστημάτων για την μηχανογραφική υποδομή του Δήμου Καλλιθέας </t>
    </r>
    <r>
      <rPr>
        <sz val="9"/>
        <color rgb="FFFF0000"/>
        <rFont val="Arial"/>
        <family val="2"/>
        <charset val="161"/>
      </rPr>
      <t>ΣΑΤΑ</t>
    </r>
  </si>
  <si>
    <r>
      <t xml:space="preserve">Προμήθεια εξυπηρετητών και εξοπλισού τους καθώς και ολοκληρωμένου συστήματος για την υποστήριξη λύσεων backup για την αναβάθμιση των κεντρικών μηχανογραφικών υποδομών του Δήμου Καλλιθέας </t>
    </r>
    <r>
      <rPr>
        <sz val="9"/>
        <color rgb="FFFF0000"/>
        <rFont val="Arial"/>
        <family val="2"/>
        <charset val="161"/>
      </rPr>
      <t>ΣΑΤΑ</t>
    </r>
  </si>
  <si>
    <r>
      <t>Προμήθεια και εγκατάσταση ηλεκτρονικού εξοπλισμού και αυτοματισμών στον κινηματογράφο Καλυψώ και στο δημοτικό Θέατρο</t>
    </r>
    <r>
      <rPr>
        <sz val="9"/>
        <color rgb="FFFF0000"/>
        <rFont val="Arial"/>
        <family val="2"/>
        <charset val="161"/>
      </rPr>
      <t xml:space="preserve"> ΣΑΤΑ</t>
    </r>
  </si>
  <si>
    <r>
      <t xml:space="preserve">Διαμόρφωση χώρου και προμήθεια οργάνων για την κατασκευή νέας παιδικης χαράς επί της οδού Ιφιγενείας 22 στο χώρο του Δημοτικόυ φυτωρίου </t>
    </r>
    <r>
      <rPr>
        <sz val="9"/>
        <color rgb="FFFF0000"/>
        <rFont val="Arial"/>
        <family val="2"/>
        <charset val="161"/>
      </rPr>
      <t>ΣΑΤΑ</t>
    </r>
  </si>
  <si>
    <r>
      <t xml:space="preserve">Προμήθεια ηλεκτρονικών υπολογιστών </t>
    </r>
    <r>
      <rPr>
        <sz val="9"/>
        <color rgb="FFFF0000"/>
        <rFont val="Arial"/>
        <family val="2"/>
        <charset val="161"/>
      </rPr>
      <t>ΣΑΤΑ</t>
    </r>
  </si>
  <si>
    <t>Προμήθεια εκτυπωτών και scanners</t>
  </si>
  <si>
    <t>7134.0031</t>
  </si>
  <si>
    <r>
      <t xml:space="preserve">Εργασίες για εγκατάσταση και παραμετροποίηση υποδομών Κεντρικού Υπολογιστικού Συστήματος 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 xml:space="preserve"> </t>
    </r>
  </si>
  <si>
    <t>ΣΑΤΑ 31/12/2020</t>
  </si>
  <si>
    <t>Προμήθεια και τοποθέτηση κουφωμάτων και στεγάστρων στο κτίριο επί της οδού Π. Τσαλδάρη 329</t>
  </si>
  <si>
    <t>Εκσυγχρονισμός ανελκυστήρα στο κτίριο της οδού Δαβάκη 14</t>
  </si>
  <si>
    <t>Διαμόρφωση χώρου και προμήθεια οργάνων για την κατασκευή νέας παιδικής χαράς επί των οδών Πλάτωνος και Υψηλάντου.</t>
  </si>
  <si>
    <t>Προμήθεια οργάνων παιδικών χαρών</t>
  </si>
  <si>
    <t>Ανακατασκευή της παιδικής χαράς στην οδό Σπάρτης</t>
  </si>
  <si>
    <r>
      <t>Προμήθεια συστήματος διαδικτυακής οικονομικής πληροφόρησης συναλλασσόμενων και εφαρμογή διασύνδεσης με ΔΙΑΣ για ηλεκτρονικές πληρωμές</t>
    </r>
    <r>
      <rPr>
        <sz val="9"/>
        <color rgb="FFFF0000"/>
        <rFont val="Arial"/>
        <family val="2"/>
        <charset val="161"/>
      </rPr>
      <t xml:space="preserve"> ΣΑΤΑ</t>
    </r>
  </si>
  <si>
    <t>4η ΑΝΑΚΑΤΑΝΟΜΗ  ../2021 ΑΠΟΦΑΣΗ Δ.Σ.</t>
  </si>
  <si>
    <t>7134.0040</t>
  </si>
  <si>
    <t>6262.0049</t>
  </si>
  <si>
    <t>7135.0020</t>
  </si>
  <si>
    <t>7322.0015</t>
  </si>
  <si>
    <t>7322.0038</t>
  </si>
  <si>
    <t>Ανακατασκευή του παλαιού δαπέδου ασφαλείας σε παιδικές χαρές του Δήμου</t>
  </si>
  <si>
    <t>ΠΛΗΡΩΘΗΚΑΝ</t>
  </si>
  <si>
    <t>7333.0006</t>
  </si>
  <si>
    <t>7333.0007</t>
  </si>
  <si>
    <t>7135.0031</t>
  </si>
  <si>
    <r>
      <t>Διαμόρφωση χώρου σε ΚΑΠΗ (Εσπερίδων &amp; Αριστογείτονος) (</t>
    </r>
    <r>
      <rPr>
        <sz val="9"/>
        <color rgb="FFFF0000"/>
        <rFont val="Arial"/>
        <family val="2"/>
        <charset val="161"/>
      </rPr>
      <t>ΣΑΤΑ 2016</t>
    </r>
    <r>
      <rPr>
        <sz val="9"/>
        <color indexed="8"/>
        <rFont val="Arial"/>
        <family val="2"/>
        <charset val="161"/>
      </rPr>
      <t xml:space="preserve">  320€)</t>
    </r>
  </si>
  <si>
    <r>
      <t>Συντήρηση σχολικών κτιρίων 2018 (</t>
    </r>
    <r>
      <rPr>
        <sz val="9"/>
        <color rgb="FFFF0000"/>
        <rFont val="Arial"/>
        <family val="2"/>
        <charset val="161"/>
      </rPr>
      <t xml:space="preserve"> ΣΑΤΑ π.ε.</t>
    </r>
    <r>
      <rPr>
        <sz val="9"/>
        <color indexed="8"/>
        <rFont val="Arial"/>
        <family val="2"/>
        <charset val="161"/>
      </rPr>
      <t xml:space="preserve">)  </t>
    </r>
  </si>
  <si>
    <r>
      <t>Αξιολόγηση σκοπιμότητας και βιωσιμότητας δράσης αντικατάστασης φωτιστικών σωμάτων οδικού φωτισμού (</t>
    </r>
    <r>
      <rPr>
        <sz val="9"/>
        <color rgb="FFFF0000"/>
        <rFont val="Arial"/>
        <family val="2"/>
        <charset val="161"/>
      </rPr>
      <t>ΣΑΤΑ π.ε. 100€, ΙΔΙΟΙ ΠΟΡΟΙ 24.700)</t>
    </r>
  </si>
  <si>
    <t>ΜΕΙΩΣΕΙΣ</t>
  </si>
  <si>
    <t>ΕΝΙΣΧΥΣΕΙΣ</t>
  </si>
  <si>
    <t>1η ΑΝΑΚΑΤΑΝΟΜΗ ΣΑΤΑ 2022</t>
  </si>
  <si>
    <t>ΣΑΤΑ 2022</t>
  </si>
  <si>
    <t>ΣΑΤΑ 31/12/2021</t>
  </si>
  <si>
    <t>ΔΙΑΜΟΡΦΩΣΗ ΧΩΡΩΝ ΦΟΡΝΕΖΗ</t>
  </si>
  <si>
    <t>ΠΙΛΛΑΡΣ</t>
  </si>
  <si>
    <r>
      <t xml:space="preserve">Ασφαλτοστρώσεις 2019 ( </t>
    </r>
    <r>
      <rPr>
        <sz val="9"/>
        <color rgb="FFFF0000"/>
        <rFont val="Arial"/>
        <family val="2"/>
        <charset val="161"/>
      </rPr>
      <t>ΣΑΤΑ 2021 314.270€, ΣΑΤΑ 2022 316.866</t>
    </r>
    <r>
      <rPr>
        <sz val="9"/>
        <color indexed="8"/>
        <rFont val="Arial"/>
        <family val="2"/>
        <charset val="161"/>
      </rPr>
      <t xml:space="preserve">)  </t>
    </r>
  </si>
  <si>
    <r>
      <t>Ανακατασκευή οδικού δικτύου πέριξ Κ.Π.Ι.Σ.Ν (</t>
    </r>
    <r>
      <rPr>
        <sz val="9"/>
        <color rgb="FFFF0000"/>
        <rFont val="Arial"/>
        <family val="2"/>
        <charset val="161"/>
      </rPr>
      <t>ΣΑΤΑ π.ε. 170.384€, ΦΙΛΟΔΗΜΟΣ ΙΙ   582.178€</t>
    </r>
    <r>
      <rPr>
        <sz val="9"/>
        <color indexed="8"/>
        <rFont val="Arial"/>
        <family val="2"/>
        <charset val="161"/>
      </rPr>
      <t xml:space="preserve">)  </t>
    </r>
  </si>
  <si>
    <t>ΑΣΦΑΛΤΟΣΤΡΩΣΕΙΣ 2019</t>
  </si>
  <si>
    <t>ΑΠΟΡΡΟΦΗΣΗ ΕΩΣ 24-01-22</t>
  </si>
  <si>
    <r>
      <t xml:space="preserve">Κατασκευή χωνευτηρίου στο δημοτικό κοιμητήριο </t>
    </r>
    <r>
      <rPr>
        <sz val="9"/>
        <color rgb="FFFF0000"/>
        <rFont val="Arial"/>
        <family val="2"/>
        <charset val="161"/>
      </rPr>
      <t>(ΣΑΤΑπ.ε. 100€, ΙΔΙΟΙ ΠΟΡΟΙ 74.300€)</t>
    </r>
  </si>
  <si>
    <t>Συντήρηση δημοτικού φωτισμού οδού Γρ. Λαμπράκη και προαύλειου Αγ. Νικολάου(ΣΑΤΑ  74.400€)</t>
  </si>
  <si>
    <r>
      <t xml:space="preserve">Εγκατάσταση ανελκυστήρα στο 2ο Γυμνάσιο - Λύκειο </t>
    </r>
    <r>
      <rPr>
        <sz val="9"/>
        <color rgb="FFFF0000"/>
        <rFont val="Arial"/>
        <family val="2"/>
        <charset val="161"/>
      </rPr>
      <t>(ΣΑΤΑπ.ε.  74.400€)</t>
    </r>
  </si>
  <si>
    <r>
      <t xml:space="preserve">Διαμόρφωση κτιρίου οδού Δαβάκη 14 </t>
    </r>
    <r>
      <rPr>
        <sz val="9"/>
        <color rgb="FFFF0000"/>
        <rFont val="Arial"/>
        <family val="2"/>
        <charset val="161"/>
      </rPr>
      <t>ΣΑΤΑ 97.939</t>
    </r>
  </si>
  <si>
    <t xml:space="preserve"> 6261.0012</t>
  </si>
  <si>
    <t>7411.0022</t>
  </si>
  <si>
    <t>Προμήθεια και επισκευή κουφωμάτων για το Δημαρχείο</t>
  </si>
  <si>
    <t>΄7311.0001</t>
  </si>
  <si>
    <t>Συντήρηση σχολικών κτιρίων 2020 (μηδέν ευρώ)</t>
  </si>
  <si>
    <t>Μελέτη βιοκλιματικής - αστικής ανάπλασης ενοποίησης και διασύνδεσης του ΚΠΙΣΝ με το ανοικτό κέντρο εμπορίου του Δήμου Καλλιθέας (Πρ. σύμβαση με Ε.Ε.Τ.Α.Α) (ΣΑΤΑ 2021  57.413€   ΤΑΠ2021 122.587€)</t>
  </si>
  <si>
    <r>
      <t>Προμήθεια κ εγκατάσταση κλιματιστικών μηχανημάτων για τις ανάγκες των κτηρίων του Δήμου (</t>
    </r>
    <r>
      <rPr>
        <sz val="9"/>
        <color rgb="FFFF0000"/>
        <rFont val="Arial"/>
        <family val="2"/>
        <charset val="161"/>
      </rPr>
      <t>ΣΑΤΑ 2021</t>
    </r>
    <r>
      <rPr>
        <sz val="9"/>
        <color indexed="8"/>
        <rFont val="Arial"/>
        <family val="2"/>
        <charset val="161"/>
      </rPr>
      <t xml:space="preserve">)  </t>
    </r>
  </si>
  <si>
    <t xml:space="preserve"> 6262.0001</t>
  </si>
  <si>
    <t>Συντήρηση και επισκευή ανελκυστήρων ιδιόκτητων και μισθωμένων κτιρίων του Δήμου</t>
  </si>
  <si>
    <t xml:space="preserve">Προμήθεια και εγκατάσταση συστημάτων πυρόσβεσης και λοπών υλικών πυρασφάλειας για τον παιδικό σταθμό Σωκράτους 131 </t>
  </si>
  <si>
    <t xml:space="preserve"> 7135.0019</t>
  </si>
  <si>
    <t>Αντικατάσταση και συντήρηση πίλαρσ οδικού φωτισμού(ΣΑΤΑ 2022 186.707, Ι.Π. 113.293)</t>
  </si>
  <si>
    <t>Προμήθεια εξοπλισμού για την αναβάθμιση του πάρκου Δαβάκη και εφαπτόμενων αυτής κοινόχρηστων χώρων του Δήμου Καλλιθέας (ΣΑΤΑ π.ε. 333.156,14, ΣΑΤΑ 2022 125.549,11)</t>
  </si>
  <si>
    <r>
      <t>Ενεργειακή αναβάθμιση πολιτιστικού κέντρου ''ΜΕΛΙΝΑ ΜΕΡΚΟΥΡΗ''  (</t>
    </r>
    <r>
      <rPr>
        <sz val="9"/>
        <color rgb="FFFF0000"/>
        <rFont val="Arial"/>
        <family val="2"/>
        <charset val="161"/>
      </rPr>
      <t xml:space="preserve"> ΠΡ. ΣΥΜΒΑΣΗ Π.Α. 1.000.000€, ΤΑΠ 2021 420.000€)</t>
    </r>
  </si>
  <si>
    <t>Συντήρηση δημοτικών κτιρίων (ΣΑΤΑ 2020 72.090€, ΤΑΠ 2022  2.310€)</t>
  </si>
  <si>
    <t>Διαμόρφωση χώρων στο κτίρι επί της οδού Φορνέζη 2 (ΣΑΤΑ 2022 150.000)</t>
  </si>
  <si>
    <t>7323.0010</t>
  </si>
  <si>
    <t>6262.0007</t>
  </si>
  <si>
    <r>
      <t xml:space="preserve">Συντήρηση σιντριβανιών του Δήμου Καλλιθέας </t>
    </r>
    <r>
      <rPr>
        <sz val="9"/>
        <color rgb="FFFF0000"/>
        <rFont val="Arial"/>
        <family val="2"/>
        <charset val="161"/>
      </rPr>
      <t>ΣΑΤΑ (ΘΑ ΠΛΗΡΩΘΕΙ ΠΟΕ)</t>
    </r>
  </si>
  <si>
    <t>Συντήρηση δημοτικού φωτισμού οδών πλατειών &amp; παιδικών χαρών 2022 (ΣΑΤΑ 2022 55.147,19,  Ι.Π. 444.852)</t>
  </si>
  <si>
    <t>2η ΑΝΑΚΑΤΑΝΟΜΗ  ../2022 ΑΠΟΦΑΣΗ Δ.Σ.</t>
  </si>
  <si>
    <t>1η ΑΝΑΚΑΤΑΝΟΜΗ  40/2022 ΑΠΟΦΑΣΗ Δ.Σ. (ΑΔΑ ΩΖ6ΓΩΕΚ-ΝΛΘ)</t>
  </si>
  <si>
    <t>Μάρτιος</t>
  </si>
  <si>
    <t>2η ΑΝΑΚΑΤΑΝΟΜΗ ΣΑΤΑ 2022</t>
  </si>
  <si>
    <t xml:space="preserve"> 6262.0050</t>
  </si>
  <si>
    <t xml:space="preserve"> 7312.0011</t>
  </si>
  <si>
    <t>Συντήρηση δημοτικού φωτισμού οδών πλατειών &amp; παιδικών χαρών 2022 (ΣΑΤΑ 2022 74.400)</t>
  </si>
  <si>
    <t>Αποκατάσταση του αρδευτικού δικτύου σε χώρους πρασίνου του Δήμου μας (ΣΑΤΑ 2022)</t>
  </si>
  <si>
    <t>Προμήθεια ηλεκτρονικών εξαρτημάτων για την επέκταση του κεντρικού δικτύου άρδευσης (ΣΑΤΑ 2022)</t>
  </si>
  <si>
    <t>Εκσυγχρονισμός ανελκυστήρα στο κτίριο της οδού Δαβάκη 14 (ΣΑΤΑ 2022 15.000€)</t>
  </si>
  <si>
    <r>
      <t xml:space="preserve">Νέα διαδικτυακή πύλη του Δήμου Καλλιθέας </t>
    </r>
    <r>
      <rPr>
        <sz val="9"/>
        <color rgb="FFFF0000"/>
        <rFont val="Arial"/>
        <family val="2"/>
        <charset val="161"/>
      </rPr>
      <t>ΣΑΤΑ (πληρώθηκε ΠΟΕ)</t>
    </r>
  </si>
  <si>
    <t>Συντήρηση και επισκευή ανελκυστήρων ιδιόκτητων και μισθωμένων κτιρίων του Δήμου (ΣΑΤΑ 2021 10.307,57€, ΣΑΤΑ π.ε. 4.692,43)</t>
  </si>
  <si>
    <t>Προμήθεια και τοποθέτηση κουφωμάτων και στεγάστρων στο κτίριο επί της οδού Π. Τσαλδάρη 329 (ΣΑΤΑ 2021 12.000€, ΣΑΤΑ π.ε. 20.000€)</t>
  </si>
  <si>
    <r>
      <t>Προμήθεια κ εγκατάσταση κλιματιστικών μηχανημάτων για τις ανάγκες των κτηρίων του Δήμου (</t>
    </r>
    <r>
      <rPr>
        <sz val="9"/>
        <color rgb="FFFF0000"/>
        <rFont val="Arial"/>
        <family val="2"/>
        <charset val="161"/>
      </rPr>
      <t>ΣΑΤΑ 2021 23.143,56, ΣΑΤΑ π.ε. 1.656,44)</t>
    </r>
  </si>
  <si>
    <r>
      <t>Ανακατασκευή οδικού δικτύου πέριξ Κ.Π.Ι.Σ.Ν (</t>
    </r>
    <r>
      <rPr>
        <sz val="9"/>
        <color rgb="FFFF0000"/>
        <rFont val="Arial"/>
        <family val="2"/>
        <charset val="161"/>
      </rPr>
      <t>ΣΑΤΑ π.ε. 170.384€, ΦΙΛΟΔΗΜΟΣ ΙΙ   836.000€</t>
    </r>
    <r>
      <rPr>
        <sz val="9"/>
        <color indexed="8"/>
        <rFont val="Arial"/>
        <family val="2"/>
        <charset val="161"/>
      </rPr>
      <t xml:space="preserve">)  </t>
    </r>
  </si>
  <si>
    <t xml:space="preserve"> 6662.0013</t>
  </si>
  <si>
    <t>ΑΠΟΡΡΟΦΗΣΗ ΕΩΣ 12-05-22</t>
  </si>
  <si>
    <t>ΚΑΤΑΝΟΜΗ ΣΑΤΑ 2022</t>
  </si>
  <si>
    <t>Αντικατάσταση και συντήρηση πίλαρσ οδικού φωτισμού(ΣΑΤΑ 2022 21.605€ Ι.Π. 52.795€)</t>
  </si>
  <si>
    <t xml:space="preserve">  6662.0007</t>
  </si>
  <si>
    <t>Προμήθεια ανταλλακτικών για όργανα παιδικών χαρών (ΣΑΤΑ 2022)</t>
  </si>
  <si>
    <r>
      <t xml:space="preserve">Διαμόρφωση κτιρίου οδού Δαβάκη 14 </t>
    </r>
    <r>
      <rPr>
        <sz val="9"/>
        <color rgb="FFFF0000"/>
        <rFont val="Arial"/>
        <family val="2"/>
        <charset val="161"/>
      </rPr>
      <t xml:space="preserve">ΣΑΤΑ 2022 15.500€ ΣΑΤΑ π.ε. 98.061,58€) </t>
    </r>
  </si>
  <si>
    <r>
      <t>Διαμόρφωση χώρου λειτουργίας δομής αστέγων Ελ/ Βενιζέλου 363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 xml:space="preserve">) </t>
    </r>
  </si>
  <si>
    <t>Αντικατάσταση υδραυλικών βανών και τμημάτων αυτών στα αρδευτικά φρεάτια (πίλαρ) (ΣΑΤΑ 2022 15.350€ ΣΑΤΑ π.ε. 21.850€ )</t>
  </si>
  <si>
    <r>
      <t xml:space="preserve">Συντήρηση σιντριβανιών του Δήμου Καλλιθέας </t>
    </r>
    <r>
      <rPr>
        <sz val="9"/>
        <color rgb="FFFF0000"/>
        <rFont val="Arial"/>
        <family val="2"/>
        <charset val="161"/>
      </rPr>
      <t>ΣΑΤΑ (ΠΛΗΡΩΘΗΚΕ  ΠΟΕ) (ΣΑΤΑ 2022 37.200€)</t>
    </r>
  </si>
  <si>
    <t>Διαμόρφωση χώρων στο κτίρι επί της οδού Φορνέζη 2 (ΣΑΤΑ 2022 112.800)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</si>
</sst>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5"/>
      <color rgb="FFC00000"/>
      <name val="Arial"/>
      <family val="2"/>
      <charset val="161"/>
    </font>
    <font>
      <b/>
      <sz val="15"/>
      <color rgb="FFC00000"/>
      <name val="MS Sans Serif"/>
      <charset val="161"/>
    </font>
    <font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sz val="9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b/>
      <sz val="15"/>
      <color indexed="16"/>
      <name val="Arial"/>
      <family val="2"/>
      <charset val="161"/>
    </font>
    <font>
      <sz val="15"/>
      <color indexed="8"/>
      <name val="MS Sans Serif"/>
      <charset val="161"/>
    </font>
    <font>
      <sz val="15"/>
      <color rgb="FFC00000"/>
      <name val="MS Sans Serif"/>
      <charset val="161"/>
    </font>
    <font>
      <b/>
      <sz val="15"/>
      <color indexed="8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15"/>
      <name val="Arial"/>
      <family val="2"/>
      <charset val="161"/>
    </font>
    <font>
      <b/>
      <sz val="11"/>
      <color indexed="8"/>
      <name val="Arial"/>
      <family val="2"/>
      <charset val="161"/>
    </font>
    <font>
      <b/>
      <sz val="14"/>
      <name val="Arial"/>
      <family val="2"/>
      <charset val="161"/>
    </font>
    <font>
      <sz val="11"/>
      <color theme="4" tint="-0.499984740745262"/>
      <name val="Calibri"/>
      <family val="2"/>
      <charset val="161"/>
      <scheme val="minor"/>
    </font>
    <font>
      <sz val="11"/>
      <color theme="5" tint="-0.249977111117893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1"/>
      <color rgb="FF7030A0"/>
      <name val="Calibri"/>
      <family val="2"/>
      <charset val="161"/>
      <scheme val="minor"/>
    </font>
    <font>
      <sz val="9"/>
      <color rgb="FF7030A0"/>
      <name val="Arial"/>
      <family val="2"/>
      <charset val="161"/>
    </font>
    <font>
      <b/>
      <sz val="15"/>
      <color rgb="FF7030A0"/>
      <name val="MS Sans Serif"/>
      <charset val="161"/>
    </font>
    <font>
      <sz val="11"/>
      <color rgb="FFFF0000"/>
      <name val="Calibri"/>
      <family val="2"/>
      <charset val="161"/>
      <scheme val="minor"/>
    </font>
    <font>
      <sz val="14"/>
      <name val="Arial"/>
      <family val="2"/>
      <charset val="161"/>
    </font>
    <font>
      <sz val="9"/>
      <color theme="1"/>
      <name val="Calibri Light"/>
      <family val="2"/>
      <charset val="16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NumberFormat="1" applyFill="1" applyBorder="1" applyAlignment="1" applyProtection="1"/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wrapText="1"/>
    </xf>
    <xf numFmtId="0" fontId="5" fillId="0" borderId="1" xfId="0" quotePrefix="1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 applyProtection="1"/>
    <xf numFmtId="0" fontId="8" fillId="0" borderId="1" xfId="0" applyFont="1" applyFill="1" applyBorder="1" applyAlignment="1">
      <alignment horizontal="left" vertical="center" wrapText="1"/>
    </xf>
    <xf numFmtId="4" fontId="0" fillId="0" borderId="0" xfId="0" applyNumberFormat="1" applyFill="1" applyBorder="1" applyAlignment="1" applyProtection="1"/>
    <xf numFmtId="0" fontId="5" fillId="0" borderId="1" xfId="0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right"/>
    </xf>
    <xf numFmtId="49" fontId="4" fillId="0" borderId="2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14" fillId="0" borderId="1" xfId="0" applyNumberFormat="1" applyFont="1" applyFill="1" applyBorder="1" applyAlignment="1" applyProtection="1">
      <alignment horizontal="right"/>
    </xf>
    <xf numFmtId="0" fontId="14" fillId="0" borderId="1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/>
    <xf numFmtId="0" fontId="8" fillId="0" borderId="0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 applyProtection="1"/>
    <xf numFmtId="4" fontId="17" fillId="0" borderId="1" xfId="0" applyNumberFormat="1" applyFont="1" applyFill="1" applyBorder="1" applyAlignment="1" applyProtection="1"/>
    <xf numFmtId="4" fontId="17" fillId="0" borderId="1" xfId="0" applyNumberFormat="1" applyFont="1" applyFill="1" applyBorder="1" applyAlignment="1" applyProtection="1">
      <alignment horizontal="right" vertical="center"/>
    </xf>
    <xf numFmtId="4" fontId="17" fillId="0" borderId="1" xfId="0" applyNumberFormat="1" applyFont="1" applyFill="1" applyBorder="1"/>
    <xf numFmtId="0" fontId="8" fillId="0" borderId="2" xfId="0" applyNumberFormat="1" applyFont="1" applyFill="1" applyBorder="1" applyAlignment="1">
      <alignment wrapText="1"/>
    </xf>
    <xf numFmtId="4" fontId="20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>
      <alignment horizontal="center" wrapText="1"/>
    </xf>
    <xf numFmtId="4" fontId="6" fillId="0" borderId="1" xfId="0" applyNumberFormat="1" applyFont="1" applyFill="1" applyBorder="1" applyAlignment="1" applyProtection="1"/>
    <xf numFmtId="4" fontId="0" fillId="0" borderId="1" xfId="0" applyNumberFormat="1" applyFill="1" applyBorder="1" applyAlignment="1" applyProtection="1"/>
    <xf numFmtId="4" fontId="12" fillId="0" borderId="1" xfId="0" applyNumberFormat="1" applyFont="1" applyFill="1" applyBorder="1" applyAlignment="1" applyProtection="1"/>
    <xf numFmtId="4" fontId="13" fillId="0" borderId="1" xfId="0" applyNumberFormat="1" applyFont="1" applyFill="1" applyBorder="1" applyAlignment="1" applyProtection="1"/>
    <xf numFmtId="4" fontId="15" fillId="0" borderId="1" xfId="0" applyNumberFormat="1" applyFont="1" applyFill="1" applyBorder="1" applyAlignment="1" applyProtection="1">
      <alignment vertical="center" wrapText="1"/>
    </xf>
    <xf numFmtId="4" fontId="17" fillId="2" borderId="1" xfId="0" applyNumberFormat="1" applyFont="1" applyFill="1" applyBorder="1" applyAlignment="1" applyProtection="1"/>
    <xf numFmtId="0" fontId="0" fillId="2" borderId="0" xfId="0" applyNumberFormat="1" applyFill="1" applyBorder="1" applyAlignment="1" applyProtection="1"/>
    <xf numFmtId="4" fontId="8" fillId="0" borderId="1" xfId="0" applyNumberFormat="1" applyFont="1" applyFill="1" applyBorder="1"/>
    <xf numFmtId="4" fontId="15" fillId="0" borderId="1" xfId="0" applyNumberFormat="1" applyFont="1" applyFill="1" applyBorder="1" applyAlignment="1" applyProtection="1">
      <alignment wrapText="1"/>
    </xf>
    <xf numFmtId="4" fontId="21" fillId="0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right"/>
    </xf>
    <xf numFmtId="0" fontId="8" fillId="2" borderId="1" xfId="0" applyFont="1" applyFill="1" applyBorder="1" applyAlignment="1">
      <alignment horizontal="left" vertical="center" wrapText="1"/>
    </xf>
    <xf numFmtId="4" fontId="0" fillId="2" borderId="1" xfId="0" applyNumberFormat="1" applyFill="1" applyBorder="1" applyAlignment="1" applyProtection="1"/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/>
    <xf numFmtId="0" fontId="0" fillId="0" borderId="0" xfId="0" applyFill="1"/>
    <xf numFmtId="4" fontId="0" fillId="0" borderId="0" xfId="0" applyNumberFormat="1" applyFill="1"/>
    <xf numFmtId="0" fontId="15" fillId="0" borderId="1" xfId="0" applyFont="1" applyFill="1" applyBorder="1"/>
    <xf numFmtId="4" fontId="15" fillId="0" borderId="1" xfId="0" applyNumberFormat="1" applyFont="1" applyFill="1" applyBorder="1"/>
    <xf numFmtId="0" fontId="0" fillId="0" borderId="0" xfId="0" applyFill="1" applyBorder="1"/>
    <xf numFmtId="49" fontId="4" fillId="3" borderId="2" xfId="0" applyNumberFormat="1" applyFont="1" applyFill="1" applyBorder="1" applyAlignment="1">
      <alignment horizontal="right"/>
    </xf>
    <xf numFmtId="0" fontId="8" fillId="3" borderId="2" xfId="0" applyNumberFormat="1" applyFont="1" applyFill="1" applyBorder="1" applyAlignment="1">
      <alignment wrapText="1"/>
    </xf>
    <xf numFmtId="4" fontId="17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/>
    <xf numFmtId="4" fontId="17" fillId="3" borderId="1" xfId="0" applyNumberFormat="1" applyFont="1" applyFill="1" applyBorder="1" applyAlignment="1" applyProtection="1"/>
    <xf numFmtId="4" fontId="22" fillId="0" borderId="1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horizontal="right"/>
    </xf>
    <xf numFmtId="0" fontId="8" fillId="3" borderId="1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 applyProtection="1"/>
    <xf numFmtId="0" fontId="7" fillId="3" borderId="1" xfId="0" applyNumberFormat="1" applyFont="1" applyFill="1" applyBorder="1" applyAlignment="1" applyProtection="1">
      <alignment horizontal="right"/>
    </xf>
    <xf numFmtId="4" fontId="0" fillId="3" borderId="1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right"/>
    </xf>
    <xf numFmtId="0" fontId="19" fillId="3" borderId="1" xfId="0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 applyProtection="1"/>
    <xf numFmtId="4" fontId="15" fillId="0" borderId="0" xfId="0" applyNumberFormat="1" applyFont="1" applyFill="1"/>
    <xf numFmtId="4" fontId="10" fillId="3" borderId="1" xfId="0" applyNumberFormat="1" applyFont="1" applyFill="1" applyBorder="1" applyAlignment="1" applyProtection="1"/>
    <xf numFmtId="4" fontId="17" fillId="3" borderId="1" xfId="0" applyNumberFormat="1" applyFont="1" applyFill="1" applyBorder="1" applyAlignment="1" applyProtection="1">
      <alignment horizontal="right" vertical="center"/>
    </xf>
    <xf numFmtId="4" fontId="23" fillId="3" borderId="1" xfId="0" applyNumberFormat="1" applyFont="1" applyFill="1" applyBorder="1" applyAlignment="1" applyProtection="1"/>
    <xf numFmtId="4" fontId="24" fillId="3" borderId="1" xfId="0" applyNumberFormat="1" applyFont="1" applyFill="1" applyBorder="1" applyAlignment="1" applyProtection="1"/>
    <xf numFmtId="4" fontId="24" fillId="0" borderId="1" xfId="0" applyNumberFormat="1" applyFont="1" applyFill="1" applyBorder="1" applyAlignment="1" applyProtection="1"/>
    <xf numFmtId="0" fontId="5" fillId="0" borderId="1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3" fontId="2" fillId="0" borderId="1" xfId="0" quotePrefix="1" applyNumberFormat="1" applyFont="1" applyFill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8" fillId="3" borderId="1" xfId="0" quotePrefix="1" applyFont="1" applyFill="1" applyBorder="1" applyAlignment="1">
      <alignment horizontal="left" vertical="center"/>
    </xf>
    <xf numFmtId="3" fontId="2" fillId="3" borderId="1" xfId="0" quotePrefix="1" applyNumberFormat="1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/>
    </xf>
    <xf numFmtId="0" fontId="14" fillId="0" borderId="1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4" fontId="17" fillId="0" borderId="3" xfId="0" applyNumberFormat="1" applyFont="1" applyFill="1" applyBorder="1" applyAlignment="1" applyProtection="1"/>
    <xf numFmtId="4" fontId="0" fillId="0" borderId="3" xfId="0" applyNumberFormat="1" applyFill="1" applyBorder="1" applyAlignment="1" applyProtection="1"/>
    <xf numFmtId="4" fontId="25" fillId="0" borderId="1" xfId="0" applyNumberFormat="1" applyFont="1" applyFill="1" applyBorder="1" applyAlignment="1" applyProtection="1"/>
    <xf numFmtId="4" fontId="0" fillId="0" borderId="1" xfId="0" applyNumberFormat="1" applyFont="1" applyFill="1" applyBorder="1" applyAlignment="1" applyProtection="1"/>
    <xf numFmtId="4" fontId="10" fillId="0" borderId="1" xfId="0" applyNumberFormat="1" applyFont="1" applyFill="1" applyBorder="1" applyAlignment="1" applyProtection="1"/>
    <xf numFmtId="4" fontId="26" fillId="0" borderId="1" xfId="0" applyNumberFormat="1" applyFont="1" applyFill="1" applyBorder="1" applyAlignment="1" applyProtection="1"/>
    <xf numFmtId="4" fontId="27" fillId="0" borderId="1" xfId="0" applyNumberFormat="1" applyFont="1" applyFill="1" applyBorder="1"/>
    <xf numFmtId="4" fontId="28" fillId="0" borderId="1" xfId="0" applyNumberFormat="1" applyFont="1" applyFill="1" applyBorder="1" applyAlignment="1" applyProtection="1"/>
    <xf numFmtId="49" fontId="4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wrapText="1"/>
    </xf>
    <xf numFmtId="49" fontId="4" fillId="0" borderId="0" xfId="0" quotePrefix="1" applyNumberFormat="1" applyFont="1" applyFill="1" applyBorder="1" applyAlignment="1">
      <alignment horizontal="left"/>
    </xf>
    <xf numFmtId="164" fontId="0" fillId="0" borderId="0" xfId="0" applyNumberFormat="1" applyFill="1" applyBorder="1" applyAlignment="1" applyProtection="1">
      <alignment wrapText="1"/>
    </xf>
    <xf numFmtId="164" fontId="0" fillId="0" borderId="0" xfId="0" applyNumberFormat="1" applyFill="1" applyBorder="1" applyAlignment="1" applyProtection="1"/>
    <xf numFmtId="164" fontId="14" fillId="0" borderId="0" xfId="0" applyNumberFormat="1" applyFont="1" applyFill="1" applyBorder="1" applyAlignment="1" applyProtection="1"/>
    <xf numFmtId="164" fontId="0" fillId="0" borderId="0" xfId="0" applyNumberFormat="1" applyFill="1"/>
    <xf numFmtId="4" fontId="29" fillId="0" borderId="1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left"/>
    </xf>
    <xf numFmtId="4" fontId="22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4" fontId="9" fillId="3" borderId="1" xfId="0" applyNumberFormat="1" applyFont="1" applyFill="1" applyBorder="1"/>
    <xf numFmtId="4" fontId="19" fillId="4" borderId="1" xfId="0" applyNumberFormat="1" applyFont="1" applyFill="1" applyBorder="1"/>
    <xf numFmtId="0" fontId="16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/>
    <xf numFmtId="0" fontId="8" fillId="2" borderId="0" xfId="0" applyNumberFormat="1" applyFont="1" applyFill="1"/>
    <xf numFmtId="4" fontId="14" fillId="0" borderId="0" xfId="0" applyNumberFormat="1" applyFont="1" applyFill="1" applyBorder="1" applyAlignment="1" applyProtection="1"/>
    <xf numFmtId="4" fontId="30" fillId="0" borderId="0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15" fillId="2" borderId="1" xfId="0" applyNumberFormat="1" applyFont="1" applyFill="1" applyBorder="1" applyAlignment="1" applyProtection="1">
      <alignment vertical="center" wrapText="1"/>
    </xf>
    <xf numFmtId="4" fontId="15" fillId="2" borderId="1" xfId="0" applyNumberFormat="1" applyFont="1" applyFill="1" applyBorder="1" applyAlignment="1" applyProtection="1">
      <alignment wrapText="1"/>
    </xf>
    <xf numFmtId="0" fontId="15" fillId="2" borderId="1" xfId="0" applyNumberFormat="1" applyFont="1" applyFill="1" applyBorder="1" applyAlignment="1" applyProtection="1">
      <alignment horizontal="center" wrapText="1"/>
    </xf>
    <xf numFmtId="0" fontId="0" fillId="2" borderId="0" xfId="0" applyNumberFormat="1" applyFill="1" applyBorder="1" applyAlignment="1" applyProtection="1">
      <alignment wrapText="1"/>
    </xf>
    <xf numFmtId="164" fontId="0" fillId="2" borderId="0" xfId="0" applyNumberFormat="1" applyFill="1" applyBorder="1" applyAlignment="1" applyProtection="1">
      <alignment wrapText="1"/>
    </xf>
    <xf numFmtId="4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4" fontId="0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quotePrefix="1" applyNumberFormat="1" applyFont="1" applyFill="1" applyBorder="1" applyAlignment="1" applyProtection="1">
      <alignment horizontal="righ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 applyProtection="1"/>
    <xf numFmtId="4" fontId="6" fillId="2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horizontal="right"/>
    </xf>
    <xf numFmtId="3" fontId="2" fillId="2" borderId="1" xfId="0" quotePrefix="1" applyNumberFormat="1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 applyProtection="1"/>
    <xf numFmtId="0" fontId="2" fillId="2" borderId="1" xfId="0" quotePrefix="1" applyFont="1" applyFill="1" applyBorder="1" applyAlignment="1">
      <alignment horizontal="left" vertical="center"/>
    </xf>
    <xf numFmtId="4" fontId="25" fillId="2" borderId="1" xfId="0" applyNumberFormat="1" applyFont="1" applyFill="1" applyBorder="1" applyAlignment="1" applyProtection="1"/>
    <xf numFmtId="4" fontId="24" fillId="2" borderId="1" xfId="0" applyNumberFormat="1" applyFont="1" applyFill="1" applyBorder="1" applyAlignment="1" applyProtection="1"/>
    <xf numFmtId="4" fontId="10" fillId="2" borderId="1" xfId="0" applyNumberFormat="1" applyFont="1" applyFill="1" applyBorder="1" applyAlignment="1" applyProtection="1"/>
    <xf numFmtId="0" fontId="7" fillId="2" borderId="1" xfId="0" applyNumberFormat="1" applyFont="1" applyFill="1" applyBorder="1" applyAlignment="1" applyProtection="1">
      <alignment horizontal="right"/>
    </xf>
    <xf numFmtId="4" fontId="0" fillId="2" borderId="1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2" fillId="2" borderId="0" xfId="0" quotePrefix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4" fontId="17" fillId="2" borderId="3" xfId="0" applyNumberFormat="1" applyFont="1" applyFill="1" applyBorder="1" applyAlignment="1" applyProtection="1"/>
    <xf numFmtId="4" fontId="0" fillId="2" borderId="3" xfId="0" applyNumberFormat="1" applyFill="1" applyBorder="1" applyAlignment="1" applyProtection="1"/>
    <xf numFmtId="49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8" fillId="2" borderId="2" xfId="0" applyNumberFormat="1" applyFont="1" applyFill="1" applyBorder="1" applyAlignment="1">
      <alignment wrapText="1"/>
    </xf>
    <xf numFmtId="4" fontId="17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/>
    <xf numFmtId="4" fontId="17" fillId="2" borderId="1" xfId="0" applyNumberFormat="1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4" fontId="26" fillId="2" borderId="1" xfId="0" applyNumberFormat="1" applyFont="1" applyFill="1" applyBorder="1" applyAlignment="1" applyProtection="1"/>
    <xf numFmtId="4" fontId="17" fillId="2" borderId="1" xfId="0" applyNumberFormat="1" applyFont="1" applyFill="1" applyBorder="1"/>
    <xf numFmtId="4" fontId="27" fillId="2" borderId="1" xfId="0" applyNumberFormat="1" applyFont="1" applyFill="1" applyBorder="1"/>
    <xf numFmtId="49" fontId="4" fillId="2" borderId="0" xfId="0" applyNumberFormat="1" applyFont="1" applyFill="1" applyBorder="1" applyAlignment="1">
      <alignment horizontal="right"/>
    </xf>
    <xf numFmtId="49" fontId="4" fillId="2" borderId="0" xfId="0" quotePrefix="1" applyNumberFormat="1" applyFont="1" applyFill="1" applyBorder="1" applyAlignment="1">
      <alignment horizontal="left"/>
    </xf>
    <xf numFmtId="0" fontId="8" fillId="2" borderId="0" xfId="0" applyNumberFormat="1" applyFont="1" applyFill="1" applyBorder="1" applyAlignment="1">
      <alignment wrapText="1"/>
    </xf>
    <xf numFmtId="4" fontId="9" fillId="2" borderId="1" xfId="0" applyNumberFormat="1" applyFont="1" applyFill="1" applyBorder="1"/>
    <xf numFmtId="4" fontId="28" fillId="2" borderId="1" xfId="0" applyNumberFormat="1" applyFont="1" applyFill="1" applyBorder="1" applyAlignment="1" applyProtection="1"/>
    <xf numFmtId="4" fontId="13" fillId="2" borderId="1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/>
    <xf numFmtId="0" fontId="14" fillId="2" borderId="1" xfId="0" applyNumberFormat="1" applyFont="1" applyFill="1" applyBorder="1" applyAlignment="1" applyProtection="1">
      <alignment horizontal="right"/>
    </xf>
    <xf numFmtId="0" fontId="14" fillId="2" borderId="1" xfId="0" applyNumberFormat="1" applyFont="1" applyFill="1" applyBorder="1" applyAlignment="1" applyProtection="1">
      <alignment horizontal="left"/>
    </xf>
    <xf numFmtId="0" fontId="14" fillId="2" borderId="1" xfId="0" applyNumberFormat="1" applyFont="1" applyFill="1" applyBorder="1" applyAlignment="1" applyProtection="1">
      <alignment wrapText="1"/>
    </xf>
    <xf numFmtId="4" fontId="20" fillId="2" borderId="1" xfId="0" applyNumberFormat="1" applyFont="1" applyFill="1" applyBorder="1" applyAlignment="1" applyProtection="1"/>
    <xf numFmtId="4" fontId="22" fillId="2" borderId="1" xfId="0" applyNumberFormat="1" applyFont="1" applyFill="1" applyBorder="1" applyAlignment="1" applyProtection="1"/>
    <xf numFmtId="4" fontId="21" fillId="2" borderId="0" xfId="0" applyNumberFormat="1" applyFont="1" applyFill="1" applyBorder="1" applyAlignment="1" applyProtection="1"/>
    <xf numFmtId="4" fontId="14" fillId="2" borderId="0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>
      <alignment horizontal="right"/>
    </xf>
    <xf numFmtId="0" fontId="14" fillId="2" borderId="0" xfId="0" applyNumberFormat="1" applyFont="1" applyFill="1" applyBorder="1" applyAlignment="1" applyProtection="1">
      <alignment horizontal="left"/>
    </xf>
    <xf numFmtId="4" fontId="22" fillId="2" borderId="0" xfId="0" applyNumberFormat="1" applyFont="1" applyFill="1" applyBorder="1" applyAlignment="1" applyProtection="1"/>
    <xf numFmtId="4" fontId="20" fillId="2" borderId="0" xfId="0" applyNumberFormat="1" applyFont="1" applyFill="1" applyBorder="1" applyAlignment="1" applyProtection="1"/>
    <xf numFmtId="4" fontId="30" fillId="2" borderId="0" xfId="0" applyNumberFormat="1" applyFont="1" applyFill="1" applyBorder="1" applyAlignment="1" applyProtection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5" fillId="2" borderId="1" xfId="0" applyFont="1" applyFill="1" applyBorder="1"/>
    <xf numFmtId="4" fontId="15" fillId="2" borderId="1" xfId="0" applyNumberFormat="1" applyFont="1" applyFill="1" applyBorder="1"/>
    <xf numFmtId="4" fontId="0" fillId="2" borderId="0" xfId="0" applyNumberFormat="1" applyFill="1"/>
    <xf numFmtId="4" fontId="0" fillId="2" borderId="0" xfId="0" applyNumberFormat="1" applyFont="1" applyFill="1" applyAlignment="1">
      <alignment horizontal="center"/>
    </xf>
    <xf numFmtId="164" fontId="0" fillId="2" borderId="0" xfId="0" applyNumberFormat="1" applyFill="1"/>
    <xf numFmtId="0" fontId="0" fillId="2" borderId="0" xfId="0" applyFill="1" applyBorder="1"/>
    <xf numFmtId="4" fontId="15" fillId="2" borderId="0" xfId="0" applyNumberFormat="1" applyFont="1" applyFill="1"/>
    <xf numFmtId="4" fontId="21" fillId="2" borderId="1" xfId="0" applyNumberFormat="1" applyFont="1" applyFill="1" applyBorder="1" applyAlignment="1" applyProtection="1"/>
    <xf numFmtId="0" fontId="4" fillId="5" borderId="1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/>
    <xf numFmtId="4" fontId="6" fillId="6" borderId="1" xfId="0" applyNumberFormat="1" applyFont="1" applyFill="1" applyBorder="1" applyAlignment="1" applyProtection="1"/>
    <xf numFmtId="4" fontId="0" fillId="6" borderId="1" xfId="0" applyNumberFormat="1" applyFill="1" applyBorder="1" applyAlignment="1" applyProtection="1"/>
    <xf numFmtId="4" fontId="0" fillId="6" borderId="1" xfId="0" applyNumberFormat="1" applyFont="1" applyFill="1" applyBorder="1" applyAlignment="1" applyProtection="1"/>
    <xf numFmtId="4" fontId="8" fillId="6" borderId="1" xfId="0" applyNumberFormat="1" applyFont="1" applyFill="1" applyBorder="1"/>
    <xf numFmtId="4" fontId="12" fillId="6" borderId="1" xfId="0" applyNumberFormat="1" applyFont="1" applyFill="1" applyBorder="1" applyAlignment="1" applyProtection="1"/>
    <xf numFmtId="4" fontId="17" fillId="6" borderId="1" xfId="0" applyNumberFormat="1" applyFont="1" applyFill="1" applyBorder="1" applyAlignment="1" applyProtection="1"/>
    <xf numFmtId="4" fontId="13" fillId="6" borderId="1" xfId="0" applyNumberFormat="1" applyFont="1" applyFill="1" applyBorder="1" applyAlignment="1" applyProtection="1"/>
    <xf numFmtId="4" fontId="21" fillId="6" borderId="1" xfId="0" applyNumberFormat="1" applyFont="1" applyFill="1" applyBorder="1" applyAlignment="1" applyProtection="1"/>
    <xf numFmtId="4" fontId="23" fillId="6" borderId="1" xfId="0" applyNumberFormat="1" applyFont="1" applyFill="1" applyBorder="1" applyAlignment="1" applyProtection="1"/>
    <xf numFmtId="4" fontId="25" fillId="6" borderId="1" xfId="0" applyNumberFormat="1" applyFont="1" applyFill="1" applyBorder="1" applyAlignment="1" applyProtection="1"/>
    <xf numFmtId="4" fontId="10" fillId="6" borderId="1" xfId="0" applyNumberFormat="1" applyFont="1" applyFill="1" applyBorder="1" applyAlignment="1" applyProtection="1"/>
    <xf numFmtId="4" fontId="24" fillId="6" borderId="1" xfId="0" applyNumberFormat="1" applyFont="1" applyFill="1" applyBorder="1" applyAlignment="1" applyProtection="1"/>
    <xf numFmtId="4" fontId="26" fillId="6" borderId="1" xfId="0" applyNumberFormat="1" applyFont="1" applyFill="1" applyBorder="1" applyAlignment="1" applyProtection="1"/>
    <xf numFmtId="4" fontId="19" fillId="6" borderId="1" xfId="0" applyNumberFormat="1" applyFont="1" applyFill="1" applyBorder="1"/>
    <xf numFmtId="4" fontId="28" fillId="6" borderId="1" xfId="0" applyNumberFormat="1" applyFont="1" applyFill="1" applyBorder="1" applyAlignment="1" applyProtection="1"/>
    <xf numFmtId="4" fontId="22" fillId="6" borderId="1" xfId="0" applyNumberFormat="1" applyFont="1" applyFill="1" applyBorder="1" applyAlignment="1" applyProtection="1"/>
    <xf numFmtId="164" fontId="31" fillId="2" borderId="0" xfId="0" applyNumberFormat="1" applyFont="1" applyFill="1"/>
    <xf numFmtId="0" fontId="2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2" zoomScale="80" zoomScaleNormal="80" workbookViewId="0">
      <pane ySplit="2" topLeftCell="A49" activePane="bottomLeft" state="frozen"/>
      <selection activeCell="A2" sqref="A2"/>
      <selection pane="bottomLeft" activeCell="I60" sqref="I60"/>
    </sheetView>
  </sheetViews>
  <sheetFormatPr defaultRowHeight="15" x14ac:dyDescent="0.25"/>
  <cols>
    <col min="1" max="1" width="5" style="43" customWidth="1"/>
    <col min="2" max="2" width="11.85546875" style="81" customWidth="1"/>
    <col min="3" max="3" width="56.140625" style="43" customWidth="1"/>
    <col min="4" max="4" width="18.28515625" style="43" bestFit="1" customWidth="1"/>
    <col min="5" max="5" width="14.5703125" style="44" hidden="1" customWidth="1"/>
    <col min="6" max="6" width="15" style="44" hidden="1" customWidth="1"/>
    <col min="7" max="7" width="15.85546875" style="44" hidden="1" customWidth="1"/>
    <col min="8" max="8" width="13.7109375" style="44" customWidth="1"/>
    <col min="9" max="9" width="18.5703125" style="43" customWidth="1"/>
    <col min="10" max="10" width="14.42578125" style="43" customWidth="1"/>
    <col min="11" max="11" width="12.85546875" style="43" customWidth="1"/>
    <col min="12" max="12" width="12.42578125" style="97" customWidth="1"/>
    <col min="13" max="13" width="20.28515625" style="43" customWidth="1"/>
    <col min="14" max="14" width="11.140625" style="43" customWidth="1"/>
    <col min="15" max="16384" width="9.140625" style="43"/>
  </cols>
  <sheetData>
    <row r="1" spans="1:13" s="4" customFormat="1" ht="32.25" hidden="1" customHeight="1" x14ac:dyDescent="0.25">
      <c r="A1" s="203" t="s">
        <v>0</v>
      </c>
      <c r="B1" s="203"/>
      <c r="C1" s="2" t="s">
        <v>1</v>
      </c>
      <c r="D1" s="3" t="s">
        <v>76</v>
      </c>
      <c r="E1" s="32"/>
      <c r="F1" s="36"/>
      <c r="G1" s="36"/>
      <c r="H1" s="36"/>
      <c r="I1" s="27" t="s">
        <v>83</v>
      </c>
      <c r="L1" s="94"/>
    </row>
    <row r="2" spans="1:13" s="1" customFormat="1" ht="20.25" customHeight="1" x14ac:dyDescent="0.25">
      <c r="A2" s="204" t="s">
        <v>99</v>
      </c>
      <c r="B2" s="204"/>
      <c r="C2" s="204"/>
      <c r="D2" s="204"/>
      <c r="E2" s="9"/>
      <c r="F2" s="9"/>
      <c r="G2" s="9"/>
      <c r="H2" s="9"/>
      <c r="L2" s="95"/>
    </row>
    <row r="3" spans="1:13" s="4" customFormat="1" ht="47.25" customHeight="1" x14ac:dyDescent="0.25">
      <c r="A3" s="203" t="s">
        <v>0</v>
      </c>
      <c r="B3" s="203"/>
      <c r="C3" s="2" t="s">
        <v>1</v>
      </c>
      <c r="D3" s="3" t="s">
        <v>101</v>
      </c>
      <c r="E3" s="41" t="s">
        <v>90</v>
      </c>
      <c r="F3" s="41" t="s">
        <v>97</v>
      </c>
      <c r="G3" s="41" t="s">
        <v>98</v>
      </c>
      <c r="H3" s="41" t="s">
        <v>100</v>
      </c>
      <c r="I3" s="27" t="s">
        <v>133</v>
      </c>
      <c r="J3" s="41" t="s">
        <v>90</v>
      </c>
      <c r="K3" s="41" t="s">
        <v>97</v>
      </c>
      <c r="L3" s="41" t="s">
        <v>98</v>
      </c>
      <c r="M3" s="27" t="s">
        <v>132</v>
      </c>
    </row>
    <row r="4" spans="1:13" s="7" customFormat="1" ht="19.5" x14ac:dyDescent="0.3">
      <c r="A4" s="5" t="s">
        <v>2</v>
      </c>
      <c r="B4" s="68"/>
      <c r="C4" s="6" t="s">
        <v>3</v>
      </c>
      <c r="D4" s="20"/>
      <c r="E4" s="28"/>
      <c r="F4" s="28"/>
      <c r="G4" s="28"/>
      <c r="H4" s="28"/>
      <c r="I4" s="26"/>
      <c r="J4" s="28"/>
      <c r="K4" s="28"/>
      <c r="L4" s="28"/>
      <c r="M4" s="28"/>
    </row>
    <row r="5" spans="1:13" s="7" customFormat="1" ht="39" x14ac:dyDescent="0.3">
      <c r="A5" s="10">
        <v>10</v>
      </c>
      <c r="B5" s="68"/>
      <c r="C5" s="6" t="s">
        <v>4</v>
      </c>
      <c r="D5" s="20"/>
      <c r="E5" s="28"/>
      <c r="F5" s="28"/>
      <c r="G5" s="28"/>
      <c r="H5" s="28"/>
      <c r="I5" s="21"/>
      <c r="J5" s="28"/>
      <c r="K5" s="28"/>
      <c r="L5" s="28"/>
      <c r="M5" s="28"/>
    </row>
    <row r="6" spans="1:13" s="34" customFormat="1" ht="24" x14ac:dyDescent="0.25">
      <c r="A6" s="54">
        <v>10</v>
      </c>
      <c r="B6" s="75" t="s">
        <v>112</v>
      </c>
      <c r="C6" s="55" t="s">
        <v>126</v>
      </c>
      <c r="D6" s="52">
        <v>0</v>
      </c>
      <c r="E6" s="56"/>
      <c r="F6" s="56"/>
      <c r="G6" s="65">
        <v>72090</v>
      </c>
      <c r="H6" s="65"/>
      <c r="I6" s="52">
        <f t="shared" ref="I6:I15" si="0">D6-E6-F6+G6</f>
        <v>72090</v>
      </c>
      <c r="J6" s="56"/>
      <c r="K6" s="56"/>
      <c r="L6" s="56"/>
      <c r="M6" s="56"/>
    </row>
    <row r="7" spans="1:13" s="1" customFormat="1" ht="24" x14ac:dyDescent="0.25">
      <c r="A7" s="11">
        <v>10</v>
      </c>
      <c r="B7" s="69" t="s">
        <v>9</v>
      </c>
      <c r="C7" s="8" t="s">
        <v>75</v>
      </c>
      <c r="D7" s="21">
        <v>7927.94</v>
      </c>
      <c r="E7" s="29"/>
      <c r="F7" s="29"/>
      <c r="G7" s="29"/>
      <c r="H7" s="29"/>
      <c r="I7" s="21">
        <f t="shared" si="0"/>
        <v>7927.94</v>
      </c>
      <c r="J7" s="29"/>
      <c r="K7" s="29"/>
      <c r="L7" s="29"/>
      <c r="M7" s="29"/>
    </row>
    <row r="8" spans="1:13" s="1" customFormat="1" x14ac:dyDescent="0.25">
      <c r="A8" s="11">
        <v>10</v>
      </c>
      <c r="B8" s="69" t="s">
        <v>63</v>
      </c>
      <c r="C8" s="8" t="s">
        <v>72</v>
      </c>
      <c r="D8" s="21">
        <v>1153.2</v>
      </c>
      <c r="E8" s="29"/>
      <c r="F8" s="29"/>
      <c r="G8" s="29"/>
      <c r="H8" s="29"/>
      <c r="I8" s="21">
        <f t="shared" si="0"/>
        <v>1153.2</v>
      </c>
      <c r="J8" s="29"/>
      <c r="K8" s="29"/>
      <c r="L8" s="29"/>
      <c r="M8" s="29"/>
    </row>
    <row r="9" spans="1:13" s="1" customFormat="1" ht="48" x14ac:dyDescent="0.25">
      <c r="A9" s="11">
        <v>10</v>
      </c>
      <c r="B9" s="69" t="s">
        <v>61</v>
      </c>
      <c r="C9" s="8" t="s">
        <v>69</v>
      </c>
      <c r="D9" s="21">
        <v>620</v>
      </c>
      <c r="E9" s="29"/>
      <c r="F9" s="85">
        <v>620</v>
      </c>
      <c r="G9" s="29"/>
      <c r="H9" s="29"/>
      <c r="I9" s="21">
        <f t="shared" si="0"/>
        <v>0</v>
      </c>
      <c r="J9" s="29"/>
      <c r="K9" s="29"/>
      <c r="L9" s="29"/>
      <c r="M9" s="29"/>
    </row>
    <row r="10" spans="1:13" s="1" customFormat="1" ht="24" x14ac:dyDescent="0.25">
      <c r="A10" s="11">
        <v>10</v>
      </c>
      <c r="B10" s="69" t="s">
        <v>62</v>
      </c>
      <c r="C10" s="8" t="s">
        <v>68</v>
      </c>
      <c r="D10" s="21">
        <v>1000</v>
      </c>
      <c r="E10" s="29"/>
      <c r="F10" s="85">
        <v>1000</v>
      </c>
      <c r="G10" s="29"/>
      <c r="H10" s="29"/>
      <c r="I10" s="21">
        <f t="shared" si="0"/>
        <v>0</v>
      </c>
      <c r="J10" s="29"/>
      <c r="K10" s="29"/>
      <c r="L10" s="29"/>
      <c r="M10" s="29"/>
    </row>
    <row r="11" spans="1:13" s="1" customFormat="1" x14ac:dyDescent="0.25">
      <c r="A11" s="11">
        <v>10</v>
      </c>
      <c r="B11" s="69" t="s">
        <v>64</v>
      </c>
      <c r="C11" s="8" t="s">
        <v>67</v>
      </c>
      <c r="D11" s="21">
        <v>11600</v>
      </c>
      <c r="E11" s="21"/>
      <c r="F11" s="29"/>
      <c r="G11" s="29"/>
      <c r="H11" s="29"/>
      <c r="I11" s="21">
        <f t="shared" si="0"/>
        <v>11600</v>
      </c>
      <c r="J11" s="29"/>
      <c r="K11" s="29"/>
      <c r="L11" s="29"/>
      <c r="M11" s="29"/>
    </row>
    <row r="12" spans="1:13" s="1" customFormat="1" x14ac:dyDescent="0.25">
      <c r="A12" s="11">
        <v>10</v>
      </c>
      <c r="B12" s="69" t="s">
        <v>74</v>
      </c>
      <c r="C12" s="8" t="s">
        <v>73</v>
      </c>
      <c r="D12" s="21">
        <v>5800</v>
      </c>
      <c r="E12" s="29"/>
      <c r="F12" s="29"/>
      <c r="G12" s="85">
        <v>2620</v>
      </c>
      <c r="H12" s="85"/>
      <c r="I12" s="21">
        <f t="shared" si="0"/>
        <v>8420</v>
      </c>
      <c r="J12" s="29"/>
      <c r="K12" s="29"/>
      <c r="L12" s="29"/>
      <c r="M12" s="29"/>
    </row>
    <row r="13" spans="1:13" s="1" customFormat="1" x14ac:dyDescent="0.25">
      <c r="A13" s="11">
        <v>10</v>
      </c>
      <c r="B13" s="69" t="s">
        <v>58</v>
      </c>
      <c r="C13" s="8" t="s">
        <v>66</v>
      </c>
      <c r="D13" s="21">
        <v>1000</v>
      </c>
      <c r="E13" s="29"/>
      <c r="F13" s="85">
        <v>1000</v>
      </c>
      <c r="G13" s="29"/>
      <c r="H13" s="29"/>
      <c r="I13" s="21">
        <f t="shared" si="0"/>
        <v>0</v>
      </c>
      <c r="J13" s="29"/>
      <c r="K13" s="29"/>
      <c r="L13" s="29"/>
      <c r="M13" s="29"/>
    </row>
    <row r="14" spans="1:13" s="1" customFormat="1" ht="36" x14ac:dyDescent="0.25">
      <c r="A14" s="11">
        <v>10</v>
      </c>
      <c r="B14" s="70" t="s">
        <v>84</v>
      </c>
      <c r="C14" s="8" t="s">
        <v>82</v>
      </c>
      <c r="D14" s="21">
        <v>37500</v>
      </c>
      <c r="E14" s="29"/>
      <c r="F14" s="29"/>
      <c r="G14" s="29"/>
      <c r="H14" s="29"/>
      <c r="I14" s="21">
        <f t="shared" si="0"/>
        <v>37500</v>
      </c>
      <c r="J14" s="29">
        <v>35650</v>
      </c>
      <c r="K14" s="29"/>
      <c r="L14" s="29"/>
      <c r="M14" s="29"/>
    </row>
    <row r="15" spans="1:13" s="1" customFormat="1" x14ac:dyDescent="0.25">
      <c r="A15" s="11">
        <v>10</v>
      </c>
      <c r="B15" s="70" t="s">
        <v>115</v>
      </c>
      <c r="C15" s="8" t="s">
        <v>114</v>
      </c>
      <c r="D15" s="21">
        <v>0</v>
      </c>
      <c r="E15" s="29"/>
      <c r="F15" s="29"/>
      <c r="G15" s="29">
        <v>20000</v>
      </c>
      <c r="H15" s="29"/>
      <c r="I15" s="21">
        <f t="shared" si="0"/>
        <v>20000</v>
      </c>
      <c r="J15" s="29"/>
      <c r="K15" s="29"/>
      <c r="L15" s="29"/>
      <c r="M15" s="29"/>
    </row>
    <row r="16" spans="1:13" s="34" customFormat="1" ht="24" x14ac:dyDescent="0.25">
      <c r="A16" s="54">
        <v>10</v>
      </c>
      <c r="B16" s="75" t="s">
        <v>59</v>
      </c>
      <c r="C16" s="55" t="s">
        <v>127</v>
      </c>
      <c r="D16" s="52">
        <v>0</v>
      </c>
      <c r="E16" s="56"/>
      <c r="F16" s="56"/>
      <c r="G16" s="56"/>
      <c r="H16" s="56">
        <v>150000</v>
      </c>
      <c r="I16" s="52">
        <f>D16-E16-F16+G16+H16</f>
        <v>150000</v>
      </c>
      <c r="J16" s="56"/>
      <c r="K16" s="56"/>
      <c r="L16" s="56"/>
      <c r="M16" s="56"/>
    </row>
    <row r="17" spans="1:13" s="7" customFormat="1" ht="58.5" x14ac:dyDescent="0.3">
      <c r="A17" s="10">
        <v>15</v>
      </c>
      <c r="B17" s="68"/>
      <c r="C17" s="6" t="s">
        <v>8</v>
      </c>
      <c r="D17" s="20"/>
      <c r="E17" s="28"/>
      <c r="F17" s="28"/>
      <c r="G17" s="28"/>
      <c r="H17" s="28"/>
      <c r="I17" s="21"/>
      <c r="J17" s="28"/>
      <c r="K17" s="28"/>
      <c r="L17" s="28"/>
      <c r="M17" s="28"/>
    </row>
    <row r="18" spans="1:13" s="1" customFormat="1" ht="36" x14ac:dyDescent="0.25">
      <c r="A18" s="11">
        <v>15</v>
      </c>
      <c r="B18" s="69" t="s">
        <v>7</v>
      </c>
      <c r="C18" s="8" t="s">
        <v>70</v>
      </c>
      <c r="D18" s="21">
        <v>15500</v>
      </c>
      <c r="E18" s="29"/>
      <c r="F18" s="29"/>
      <c r="G18" s="29"/>
      <c r="H18" s="29"/>
      <c r="I18" s="21">
        <f t="shared" ref="I18:I29" si="1">D18-E18-F18+G18</f>
        <v>15500</v>
      </c>
      <c r="J18" s="29"/>
      <c r="K18" s="29"/>
      <c r="L18" s="29"/>
      <c r="M18" s="29"/>
    </row>
    <row r="19" spans="1:13" s="1" customFormat="1" ht="42.75" customHeight="1" x14ac:dyDescent="0.25">
      <c r="A19" s="11">
        <v>15</v>
      </c>
      <c r="B19" s="70" t="s">
        <v>93</v>
      </c>
      <c r="C19" s="8" t="s">
        <v>121</v>
      </c>
      <c r="D19" s="21">
        <v>30000</v>
      </c>
      <c r="E19" s="29"/>
      <c r="F19" s="29"/>
      <c r="G19" s="29"/>
      <c r="H19" s="29"/>
      <c r="I19" s="21">
        <f t="shared" si="1"/>
        <v>30000</v>
      </c>
      <c r="J19" s="29"/>
      <c r="K19" s="29"/>
      <c r="L19" s="29"/>
      <c r="M19" s="29"/>
    </row>
    <row r="20" spans="1:13" s="34" customFormat="1" ht="39" customHeight="1" x14ac:dyDescent="0.25">
      <c r="A20" s="54">
        <v>15</v>
      </c>
      <c r="B20" s="71" t="s">
        <v>11</v>
      </c>
      <c r="C20" s="55" t="s">
        <v>125</v>
      </c>
      <c r="D20" s="52">
        <v>102865</v>
      </c>
      <c r="E20" s="56"/>
      <c r="F20" s="66">
        <f>D20-5000+5000</f>
        <v>102865</v>
      </c>
      <c r="G20" s="56"/>
      <c r="H20" s="56"/>
      <c r="I20" s="52">
        <f t="shared" si="1"/>
        <v>0</v>
      </c>
      <c r="J20" s="56"/>
      <c r="K20" s="56"/>
      <c r="L20" s="56"/>
      <c r="M20" s="56"/>
    </row>
    <row r="21" spans="1:13" s="1" customFormat="1" ht="24" x14ac:dyDescent="0.25">
      <c r="A21" s="11">
        <v>15</v>
      </c>
      <c r="B21" s="72" t="s">
        <v>13</v>
      </c>
      <c r="C21" s="8" t="s">
        <v>14</v>
      </c>
      <c r="D21" s="21">
        <v>711.05</v>
      </c>
      <c r="E21" s="29"/>
      <c r="F21" s="29"/>
      <c r="G21" s="29"/>
      <c r="H21" s="29"/>
      <c r="I21" s="21">
        <f t="shared" si="1"/>
        <v>711.05</v>
      </c>
      <c r="J21" s="29"/>
      <c r="K21" s="29"/>
      <c r="L21" s="29"/>
      <c r="M21" s="29"/>
    </row>
    <row r="22" spans="1:13" s="34" customFormat="1" x14ac:dyDescent="0.25">
      <c r="A22" s="54">
        <v>15</v>
      </c>
      <c r="B22" s="73" t="s">
        <v>15</v>
      </c>
      <c r="C22" s="55" t="s">
        <v>16</v>
      </c>
      <c r="D22" s="52">
        <v>11924.1</v>
      </c>
      <c r="E22" s="56"/>
      <c r="F22" s="56"/>
      <c r="G22" s="56"/>
      <c r="H22" s="56"/>
      <c r="I22" s="52">
        <f t="shared" si="1"/>
        <v>11924.1</v>
      </c>
      <c r="J22" s="56"/>
      <c r="K22" s="56"/>
      <c r="L22" s="56"/>
      <c r="M22" s="56"/>
    </row>
    <row r="23" spans="1:13" s="34" customFormat="1" ht="24" x14ac:dyDescent="0.25">
      <c r="A23" s="54">
        <v>15</v>
      </c>
      <c r="B23" s="73" t="s">
        <v>17</v>
      </c>
      <c r="C23" s="55" t="s">
        <v>94</v>
      </c>
      <c r="D23" s="52">
        <v>320</v>
      </c>
      <c r="E23" s="56"/>
      <c r="F23" s="56"/>
      <c r="G23" s="56"/>
      <c r="H23" s="56"/>
      <c r="I23" s="52">
        <f t="shared" si="1"/>
        <v>320</v>
      </c>
      <c r="J23" s="56"/>
      <c r="K23" s="56"/>
      <c r="L23" s="56"/>
      <c r="M23" s="56"/>
    </row>
    <row r="24" spans="1:13" s="34" customFormat="1" x14ac:dyDescent="0.25">
      <c r="A24" s="54">
        <v>15</v>
      </c>
      <c r="B24" s="73" t="s">
        <v>18</v>
      </c>
      <c r="C24" s="55" t="s">
        <v>95</v>
      </c>
      <c r="D24" s="63">
        <v>106655.03</v>
      </c>
      <c r="E24" s="56"/>
      <c r="F24" s="56"/>
      <c r="G24" s="56"/>
      <c r="H24" s="56"/>
      <c r="I24" s="52">
        <f t="shared" si="1"/>
        <v>106655.03</v>
      </c>
      <c r="J24" s="56">
        <v>23234.44</v>
      </c>
      <c r="K24" s="56"/>
      <c r="L24" s="56"/>
      <c r="M24" s="56"/>
    </row>
    <row r="25" spans="1:13" s="34" customFormat="1" ht="24" x14ac:dyDescent="0.25">
      <c r="A25" s="54">
        <v>15</v>
      </c>
      <c r="B25" s="73" t="s">
        <v>19</v>
      </c>
      <c r="C25" s="55" t="s">
        <v>55</v>
      </c>
      <c r="D25" s="52">
        <v>39743.54</v>
      </c>
      <c r="E25" s="56"/>
      <c r="F25" s="56"/>
      <c r="G25" s="56"/>
      <c r="H25" s="56"/>
      <c r="I25" s="52">
        <f t="shared" si="1"/>
        <v>39743.54</v>
      </c>
      <c r="J25" s="56"/>
      <c r="K25" s="56"/>
      <c r="L25" s="56"/>
      <c r="M25" s="56"/>
    </row>
    <row r="26" spans="1:13" s="34" customFormat="1" ht="22.5" customHeight="1" x14ac:dyDescent="0.25">
      <c r="A26" s="54">
        <v>15</v>
      </c>
      <c r="B26" s="73" t="s">
        <v>20</v>
      </c>
      <c r="C26" s="55" t="s">
        <v>111</v>
      </c>
      <c r="D26" s="52">
        <v>98061.58</v>
      </c>
      <c r="E26" s="56"/>
      <c r="F26" s="56"/>
      <c r="G26" s="56"/>
      <c r="H26" s="56"/>
      <c r="I26" s="52">
        <f t="shared" si="1"/>
        <v>98061.58</v>
      </c>
      <c r="J26" s="56"/>
      <c r="K26" s="56"/>
      <c r="L26" s="56"/>
      <c r="M26" s="56"/>
    </row>
    <row r="27" spans="1:13" s="105" customFormat="1" x14ac:dyDescent="0.25">
      <c r="A27" s="59">
        <v>15</v>
      </c>
      <c r="B27" s="74" t="s">
        <v>53</v>
      </c>
      <c r="C27" s="60" t="s">
        <v>116</v>
      </c>
      <c r="D27" s="52">
        <v>72090</v>
      </c>
      <c r="E27" s="61"/>
      <c r="F27" s="65">
        <v>72090</v>
      </c>
      <c r="G27" s="61"/>
      <c r="H27" s="61"/>
      <c r="I27" s="52">
        <f t="shared" si="1"/>
        <v>0</v>
      </c>
      <c r="J27" s="61"/>
      <c r="K27" s="61"/>
      <c r="L27" s="61"/>
      <c r="M27" s="61"/>
    </row>
    <row r="28" spans="1:13" s="106" customFormat="1" ht="24" x14ac:dyDescent="0.25">
      <c r="A28" s="57">
        <v>15</v>
      </c>
      <c r="B28" s="75" t="s">
        <v>48</v>
      </c>
      <c r="C28" s="55" t="s">
        <v>110</v>
      </c>
      <c r="D28" s="52">
        <v>1000</v>
      </c>
      <c r="E28" s="58"/>
      <c r="F28" s="58"/>
      <c r="G28" s="58"/>
      <c r="H28" s="58"/>
      <c r="I28" s="52">
        <f t="shared" si="1"/>
        <v>1000</v>
      </c>
      <c r="J28" s="58"/>
      <c r="K28" s="58"/>
      <c r="L28" s="58"/>
      <c r="M28" s="58"/>
    </row>
    <row r="29" spans="1:13" s="34" customFormat="1" x14ac:dyDescent="0.25">
      <c r="A29" s="54">
        <v>15</v>
      </c>
      <c r="B29" s="73" t="s">
        <v>21</v>
      </c>
      <c r="C29" s="55" t="s">
        <v>56</v>
      </c>
      <c r="D29" s="52">
        <v>800</v>
      </c>
      <c r="E29" s="56"/>
      <c r="F29" s="56"/>
      <c r="G29" s="56"/>
      <c r="H29" s="56"/>
      <c r="I29" s="52">
        <f t="shared" si="1"/>
        <v>800</v>
      </c>
      <c r="J29" s="56"/>
      <c r="K29" s="56"/>
      <c r="L29" s="56"/>
      <c r="M29" s="56"/>
    </row>
    <row r="30" spans="1:13" s="34" customFormat="1" x14ac:dyDescent="0.25">
      <c r="A30" s="38"/>
      <c r="B30" s="82"/>
      <c r="C30" s="39"/>
      <c r="D30" s="33"/>
      <c r="E30" s="40"/>
      <c r="F30" s="40"/>
      <c r="G30" s="40"/>
      <c r="H30" s="40"/>
      <c r="I30" s="33"/>
      <c r="J30" s="40"/>
      <c r="K30" s="40"/>
      <c r="L30" s="40"/>
      <c r="M30" s="40"/>
    </row>
    <row r="31" spans="1:13" s="34" customFormat="1" ht="4.5" customHeight="1" x14ac:dyDescent="0.25">
      <c r="A31" s="38"/>
      <c r="B31" s="82"/>
      <c r="C31" s="39"/>
      <c r="D31" s="33"/>
      <c r="E31" s="40"/>
      <c r="F31" s="40"/>
      <c r="G31" s="40"/>
      <c r="H31" s="40"/>
      <c r="I31" s="33"/>
      <c r="J31" s="40"/>
      <c r="K31" s="40"/>
      <c r="L31" s="40"/>
      <c r="M31" s="40"/>
    </row>
    <row r="32" spans="1:13" s="7" customFormat="1" ht="19.5" x14ac:dyDescent="0.3">
      <c r="A32" s="10">
        <v>30</v>
      </c>
      <c r="B32" s="68"/>
      <c r="C32" s="6" t="s">
        <v>22</v>
      </c>
      <c r="D32" s="20"/>
      <c r="E32" s="28"/>
      <c r="F32" s="28"/>
      <c r="G32" s="28"/>
      <c r="H32" s="28"/>
      <c r="I32" s="21"/>
      <c r="J32" s="28"/>
      <c r="K32" s="28"/>
      <c r="L32" s="28"/>
      <c r="M32" s="28"/>
    </row>
    <row r="33" spans="1:13" s="7" customFormat="1" ht="24" x14ac:dyDescent="0.3">
      <c r="A33" s="11">
        <v>30</v>
      </c>
      <c r="B33" s="69" t="s">
        <v>119</v>
      </c>
      <c r="C33" s="8" t="s">
        <v>120</v>
      </c>
      <c r="D33" s="21">
        <v>0</v>
      </c>
      <c r="E33" s="28"/>
      <c r="F33" s="21"/>
      <c r="G33" s="87">
        <v>15000</v>
      </c>
      <c r="H33" s="87"/>
      <c r="I33" s="21">
        <f t="shared" ref="I33:I42" si="2">D33-E33-F33+G33</f>
        <v>15000</v>
      </c>
      <c r="J33" s="28"/>
      <c r="K33" s="28"/>
      <c r="L33" s="28"/>
      <c r="M33" s="28"/>
    </row>
    <row r="34" spans="1:13" s="1" customFormat="1" ht="24" x14ac:dyDescent="0.25">
      <c r="A34" s="15">
        <v>30</v>
      </c>
      <c r="B34" s="76" t="s">
        <v>129</v>
      </c>
      <c r="C34" s="19" t="s">
        <v>130</v>
      </c>
      <c r="D34" s="83">
        <v>37200</v>
      </c>
      <c r="E34" s="84"/>
      <c r="F34" s="84"/>
      <c r="G34" s="84"/>
      <c r="H34" s="29"/>
      <c r="I34" s="83">
        <f t="shared" si="2"/>
        <v>37200</v>
      </c>
      <c r="J34" s="29"/>
      <c r="K34" s="29"/>
      <c r="L34" s="29"/>
      <c r="M34" s="29"/>
    </row>
    <row r="35" spans="1:13" s="1" customFormat="1" ht="24" x14ac:dyDescent="0.25">
      <c r="A35" s="11">
        <v>30</v>
      </c>
      <c r="B35" s="69" t="s">
        <v>38</v>
      </c>
      <c r="C35" s="8" t="s">
        <v>77</v>
      </c>
      <c r="D35" s="21">
        <v>20000</v>
      </c>
      <c r="E35" s="29"/>
      <c r="F35" s="29"/>
      <c r="G35" s="29">
        <v>12000</v>
      </c>
      <c r="H35" s="29"/>
      <c r="I35" s="21">
        <f t="shared" si="2"/>
        <v>32000</v>
      </c>
      <c r="J35" s="29"/>
      <c r="K35" s="29"/>
      <c r="L35" s="29"/>
      <c r="M35" s="29"/>
    </row>
    <row r="36" spans="1:13" s="1" customFormat="1" x14ac:dyDescent="0.25">
      <c r="A36" s="11">
        <v>30</v>
      </c>
      <c r="B36" s="69" t="s">
        <v>23</v>
      </c>
      <c r="C36" s="8" t="s">
        <v>78</v>
      </c>
      <c r="D36" s="21">
        <v>15000</v>
      </c>
      <c r="E36" s="29"/>
      <c r="F36" s="86">
        <v>15000</v>
      </c>
      <c r="G36" s="29"/>
      <c r="H36" s="29"/>
      <c r="I36" s="21">
        <f t="shared" si="2"/>
        <v>0</v>
      </c>
      <c r="J36" s="29"/>
      <c r="K36" s="29"/>
      <c r="L36" s="29"/>
      <c r="M36" s="29"/>
    </row>
    <row r="37" spans="1:13" s="1" customFormat="1" ht="24" x14ac:dyDescent="0.25">
      <c r="A37" s="11">
        <v>30</v>
      </c>
      <c r="B37" s="72" t="s">
        <v>5</v>
      </c>
      <c r="C37" s="8" t="s">
        <v>118</v>
      </c>
      <c r="D37" s="21">
        <v>1656.44</v>
      </c>
      <c r="E37" s="29"/>
      <c r="F37" s="29"/>
      <c r="G37" s="29">
        <v>23143.67</v>
      </c>
      <c r="H37" s="29"/>
      <c r="I37" s="21">
        <f t="shared" si="2"/>
        <v>24800.109999999997</v>
      </c>
      <c r="J37" s="29"/>
      <c r="K37" s="29"/>
      <c r="L37" s="29"/>
      <c r="M37" s="29"/>
    </row>
    <row r="38" spans="1:13" s="1" customFormat="1" ht="24" x14ac:dyDescent="0.25">
      <c r="A38" s="11">
        <v>30</v>
      </c>
      <c r="B38" s="72" t="s">
        <v>6</v>
      </c>
      <c r="C38" s="8" t="s">
        <v>49</v>
      </c>
      <c r="D38" s="21">
        <v>2000</v>
      </c>
      <c r="E38" s="29"/>
      <c r="F38" s="29"/>
      <c r="G38" s="29"/>
      <c r="H38" s="29"/>
      <c r="I38" s="21">
        <f t="shared" si="2"/>
        <v>2000</v>
      </c>
      <c r="J38" s="29"/>
      <c r="K38" s="29"/>
      <c r="L38" s="29"/>
      <c r="M38" s="29"/>
    </row>
    <row r="39" spans="1:13" s="107" customFormat="1" ht="29.25" customHeight="1" x14ac:dyDescent="0.2">
      <c r="A39" s="48" t="s">
        <v>24</v>
      </c>
      <c r="B39" s="77" t="s">
        <v>26</v>
      </c>
      <c r="C39" s="49" t="s">
        <v>54</v>
      </c>
      <c r="D39" s="50">
        <v>216</v>
      </c>
      <c r="E39" s="51"/>
      <c r="F39" s="51"/>
      <c r="G39" s="51"/>
      <c r="H39" s="51"/>
      <c r="I39" s="52">
        <f t="shared" si="2"/>
        <v>216</v>
      </c>
      <c r="J39" s="51"/>
      <c r="K39" s="51"/>
      <c r="L39" s="51"/>
      <c r="M39" s="51"/>
    </row>
    <row r="40" spans="1:13" s="107" customFormat="1" ht="28.5" customHeight="1" x14ac:dyDescent="0.2">
      <c r="A40" s="48" t="s">
        <v>24</v>
      </c>
      <c r="B40" s="77" t="s">
        <v>27</v>
      </c>
      <c r="C40" s="49" t="s">
        <v>28</v>
      </c>
      <c r="D40" s="50">
        <v>1805.53</v>
      </c>
      <c r="E40" s="51"/>
      <c r="F40" s="51">
        <v>1805.53</v>
      </c>
      <c r="G40" s="51"/>
      <c r="H40" s="51"/>
      <c r="I40" s="52">
        <f t="shared" si="2"/>
        <v>0</v>
      </c>
      <c r="J40" s="51"/>
      <c r="K40" s="51"/>
      <c r="L40" s="51"/>
      <c r="M40" s="51"/>
    </row>
    <row r="41" spans="1:13" s="34" customFormat="1" x14ac:dyDescent="0.25">
      <c r="A41" s="54">
        <v>30</v>
      </c>
      <c r="B41" s="73" t="s">
        <v>29</v>
      </c>
      <c r="C41" s="55" t="s">
        <v>50</v>
      </c>
      <c r="D41" s="52">
        <v>5153.22</v>
      </c>
      <c r="E41" s="52"/>
      <c r="F41" s="56">
        <v>2553.2199999999998</v>
      </c>
      <c r="G41" s="56"/>
      <c r="H41" s="56"/>
      <c r="I41" s="52">
        <f t="shared" si="2"/>
        <v>2600.0000000000005</v>
      </c>
      <c r="J41" s="56"/>
      <c r="K41" s="56"/>
      <c r="L41" s="56"/>
      <c r="M41" s="56"/>
    </row>
    <row r="42" spans="1:13" s="34" customFormat="1" ht="24" x14ac:dyDescent="0.25">
      <c r="A42" s="54">
        <v>30</v>
      </c>
      <c r="B42" s="73" t="s">
        <v>30</v>
      </c>
      <c r="C42" s="55" t="s">
        <v>105</v>
      </c>
      <c r="D42" s="52">
        <v>170384</v>
      </c>
      <c r="E42" s="56"/>
      <c r="F42" s="56"/>
      <c r="G42" s="56"/>
      <c r="H42" s="56"/>
      <c r="I42" s="52">
        <f t="shared" si="2"/>
        <v>170384</v>
      </c>
      <c r="J42" s="56"/>
      <c r="K42" s="56"/>
      <c r="L42" s="56"/>
      <c r="M42" s="56"/>
    </row>
    <row r="43" spans="1:13" s="34" customFormat="1" ht="27" customHeight="1" x14ac:dyDescent="0.25">
      <c r="A43" s="54">
        <v>30</v>
      </c>
      <c r="B43" s="73" t="s">
        <v>31</v>
      </c>
      <c r="C43" s="55" t="s">
        <v>104</v>
      </c>
      <c r="D43" s="52">
        <v>314270</v>
      </c>
      <c r="E43" s="56"/>
      <c r="F43" s="56"/>
      <c r="G43" s="56"/>
      <c r="H43" s="56">
        <v>316866</v>
      </c>
      <c r="I43" s="52">
        <f>D43-E43-F43+G43+H43</f>
        <v>631136</v>
      </c>
      <c r="J43" s="56"/>
      <c r="K43" s="56"/>
      <c r="L43" s="56"/>
      <c r="M43" s="56"/>
    </row>
    <row r="44" spans="1:13" s="34" customFormat="1" ht="27" customHeight="1" x14ac:dyDescent="0.25">
      <c r="A44" s="54">
        <v>30</v>
      </c>
      <c r="B44" s="71" t="s">
        <v>128</v>
      </c>
      <c r="C44" s="55" t="s">
        <v>123</v>
      </c>
      <c r="D44" s="52">
        <v>0</v>
      </c>
      <c r="E44" s="56"/>
      <c r="F44" s="56"/>
      <c r="G44" s="56"/>
      <c r="H44" s="56">
        <v>186707</v>
      </c>
      <c r="I44" s="52">
        <f>D44-E44-F44+G44+H44</f>
        <v>186707</v>
      </c>
      <c r="J44" s="56"/>
      <c r="K44" s="56"/>
      <c r="L44" s="56"/>
      <c r="M44" s="56"/>
    </row>
    <row r="45" spans="1:13" s="34" customFormat="1" ht="24" x14ac:dyDescent="0.25">
      <c r="A45" s="54">
        <v>30</v>
      </c>
      <c r="B45" s="71" t="s">
        <v>91</v>
      </c>
      <c r="C45" s="55" t="s">
        <v>131</v>
      </c>
      <c r="D45" s="52">
        <v>1000</v>
      </c>
      <c r="E45" s="56"/>
      <c r="F45" s="56">
        <v>1000</v>
      </c>
      <c r="G45" s="56"/>
      <c r="H45" s="56">
        <v>55147.89</v>
      </c>
      <c r="I45" s="52">
        <f>D45-E45-F45+G45+H45</f>
        <v>55147.89</v>
      </c>
      <c r="J45" s="56"/>
      <c r="K45" s="56"/>
      <c r="L45" s="56"/>
      <c r="M45" s="56"/>
    </row>
    <row r="46" spans="1:13" s="34" customFormat="1" ht="24" x14ac:dyDescent="0.25">
      <c r="A46" s="54">
        <v>30</v>
      </c>
      <c r="B46" s="71" t="s">
        <v>92</v>
      </c>
      <c r="C46" s="55" t="s">
        <v>109</v>
      </c>
      <c r="D46" s="52">
        <v>70799.240000000005</v>
      </c>
      <c r="E46" s="56"/>
      <c r="F46" s="56"/>
      <c r="G46" s="56">
        <v>3600.76</v>
      </c>
      <c r="H46" s="56"/>
      <c r="I46" s="52">
        <f t="shared" ref="I46:I56" si="3">D46-E46-F46+G46</f>
        <v>74400</v>
      </c>
      <c r="J46" s="56"/>
      <c r="K46" s="56"/>
      <c r="L46" s="56"/>
      <c r="M46" s="56"/>
    </row>
    <row r="47" spans="1:13" s="1" customFormat="1" x14ac:dyDescent="0.25">
      <c r="A47" s="11">
        <v>30</v>
      </c>
      <c r="B47" s="72" t="s">
        <v>32</v>
      </c>
      <c r="C47" s="8" t="s">
        <v>33</v>
      </c>
      <c r="D47" s="22">
        <v>7933.68</v>
      </c>
      <c r="E47" s="29"/>
      <c r="F47" s="67">
        <f>D47</f>
        <v>7933.68</v>
      </c>
      <c r="G47" s="29"/>
      <c r="H47" s="29"/>
      <c r="I47" s="21">
        <f t="shared" si="3"/>
        <v>0</v>
      </c>
      <c r="J47" s="29"/>
      <c r="K47" s="29"/>
      <c r="L47" s="29"/>
      <c r="M47" s="29"/>
    </row>
    <row r="48" spans="1:13" s="34" customFormat="1" ht="48" x14ac:dyDescent="0.25">
      <c r="A48" s="54">
        <v>30</v>
      </c>
      <c r="B48" s="75" t="s">
        <v>113</v>
      </c>
      <c r="C48" s="55" t="s">
        <v>117</v>
      </c>
      <c r="D48" s="64">
        <v>0</v>
      </c>
      <c r="E48" s="56"/>
      <c r="F48" s="56"/>
      <c r="G48" s="66">
        <v>57413</v>
      </c>
      <c r="H48" s="66"/>
      <c r="I48" s="52">
        <f t="shared" si="3"/>
        <v>57413</v>
      </c>
      <c r="J48" s="56"/>
      <c r="K48" s="56"/>
      <c r="L48" s="56"/>
      <c r="M48" s="56"/>
    </row>
    <row r="49" spans="1:13" s="34" customFormat="1" ht="24" x14ac:dyDescent="0.25">
      <c r="A49" s="54">
        <v>30</v>
      </c>
      <c r="B49" s="75" t="s">
        <v>34</v>
      </c>
      <c r="C49" s="55" t="s">
        <v>51</v>
      </c>
      <c r="D49" s="52">
        <v>6200</v>
      </c>
      <c r="E49" s="56"/>
      <c r="F49" s="56"/>
      <c r="G49" s="56"/>
      <c r="H49" s="56"/>
      <c r="I49" s="52">
        <f t="shared" si="3"/>
        <v>6200</v>
      </c>
      <c r="J49" s="56"/>
      <c r="K49" s="56"/>
      <c r="L49" s="56"/>
      <c r="M49" s="56"/>
    </row>
    <row r="50" spans="1:13" s="34" customFormat="1" ht="40.5" customHeight="1" x14ac:dyDescent="0.25">
      <c r="A50" s="54">
        <v>30</v>
      </c>
      <c r="B50" s="71" t="s">
        <v>52</v>
      </c>
      <c r="C50" s="55" t="s">
        <v>96</v>
      </c>
      <c r="D50" s="52">
        <v>100</v>
      </c>
      <c r="E50" s="56"/>
      <c r="F50" s="56"/>
      <c r="G50" s="56"/>
      <c r="H50" s="56"/>
      <c r="I50" s="52">
        <f t="shared" si="3"/>
        <v>100</v>
      </c>
      <c r="J50" s="56"/>
      <c r="K50" s="56"/>
      <c r="L50" s="56"/>
      <c r="M50" s="56"/>
    </row>
    <row r="51" spans="1:13" s="13" customFormat="1" ht="19.5" x14ac:dyDescent="0.3">
      <c r="A51" s="10">
        <v>35</v>
      </c>
      <c r="B51" s="78"/>
      <c r="C51" s="6" t="s">
        <v>35</v>
      </c>
      <c r="D51" s="21"/>
      <c r="E51" s="30"/>
      <c r="F51" s="30"/>
      <c r="G51" s="30"/>
      <c r="H51" s="30"/>
      <c r="I51" s="21">
        <f t="shared" si="3"/>
        <v>0</v>
      </c>
      <c r="J51" s="30"/>
      <c r="K51" s="30"/>
      <c r="L51" s="30"/>
      <c r="M51" s="30"/>
    </row>
    <row r="52" spans="1:13" s="1" customFormat="1" ht="36" x14ac:dyDescent="0.25">
      <c r="A52" s="11">
        <v>35</v>
      </c>
      <c r="B52" s="72" t="s">
        <v>36</v>
      </c>
      <c r="C52" s="8" t="s">
        <v>37</v>
      </c>
      <c r="D52" s="21">
        <v>691.32</v>
      </c>
      <c r="E52" s="21"/>
      <c r="F52" s="88">
        <v>691.32</v>
      </c>
      <c r="G52" s="88"/>
      <c r="H52" s="88"/>
      <c r="I52" s="21">
        <f t="shared" si="3"/>
        <v>0</v>
      </c>
      <c r="J52" s="29"/>
      <c r="K52" s="29"/>
      <c r="L52" s="29"/>
      <c r="M52" s="29"/>
    </row>
    <row r="53" spans="1:13" s="1" customFormat="1" ht="24" x14ac:dyDescent="0.25">
      <c r="A53" s="11">
        <v>35</v>
      </c>
      <c r="B53" s="70" t="s">
        <v>85</v>
      </c>
      <c r="C53" s="8" t="s">
        <v>89</v>
      </c>
      <c r="D53" s="21">
        <v>156000</v>
      </c>
      <c r="E53" s="29"/>
      <c r="F53" s="88"/>
      <c r="G53" s="88"/>
      <c r="H53" s="88"/>
      <c r="I53" s="21">
        <f t="shared" si="3"/>
        <v>156000</v>
      </c>
      <c r="J53" s="29"/>
      <c r="K53" s="29"/>
      <c r="L53" s="29"/>
      <c r="M53" s="29"/>
    </row>
    <row r="54" spans="1:13" s="42" customFormat="1" ht="12.75" x14ac:dyDescent="0.2">
      <c r="A54" s="12" t="s">
        <v>40</v>
      </c>
      <c r="B54" s="79" t="s">
        <v>10</v>
      </c>
      <c r="C54" s="24" t="s">
        <v>41</v>
      </c>
      <c r="D54" s="23">
        <v>2485.6</v>
      </c>
      <c r="E54" s="35"/>
      <c r="F54" s="89">
        <v>2485.6</v>
      </c>
      <c r="G54" s="89"/>
      <c r="H54" s="89"/>
      <c r="I54" s="21">
        <f t="shared" si="3"/>
        <v>0</v>
      </c>
      <c r="J54" s="35"/>
      <c r="K54" s="35"/>
      <c r="L54" s="35"/>
      <c r="M54" s="35"/>
    </row>
    <row r="55" spans="1:13" s="42" customFormat="1" ht="12.75" x14ac:dyDescent="0.2">
      <c r="A55" s="12" t="s">
        <v>40</v>
      </c>
      <c r="B55" s="79" t="s">
        <v>25</v>
      </c>
      <c r="C55" s="24" t="s">
        <v>42</v>
      </c>
      <c r="D55" s="23">
        <v>450.93</v>
      </c>
      <c r="E55" s="35"/>
      <c r="F55" s="89">
        <v>450.93</v>
      </c>
      <c r="G55" s="89"/>
      <c r="H55" s="89"/>
      <c r="I55" s="21">
        <f t="shared" si="3"/>
        <v>0</v>
      </c>
      <c r="J55" s="35"/>
      <c r="K55" s="35"/>
      <c r="L55" s="35"/>
      <c r="M55" s="35"/>
    </row>
    <row r="56" spans="1:13" s="42" customFormat="1" ht="12.75" x14ac:dyDescent="0.2">
      <c r="A56" s="12" t="s">
        <v>40</v>
      </c>
      <c r="B56" s="79" t="s">
        <v>39</v>
      </c>
      <c r="C56" s="24" t="s">
        <v>43</v>
      </c>
      <c r="D56" s="23">
        <v>1935</v>
      </c>
      <c r="E56" s="35"/>
      <c r="F56" s="89">
        <v>1935</v>
      </c>
      <c r="G56" s="89"/>
      <c r="H56" s="89"/>
      <c r="I56" s="21">
        <f t="shared" si="3"/>
        <v>0</v>
      </c>
      <c r="J56" s="35"/>
      <c r="K56" s="35"/>
      <c r="L56" s="35"/>
      <c r="M56" s="35"/>
    </row>
    <row r="57" spans="1:13" s="42" customFormat="1" ht="36" x14ac:dyDescent="0.2">
      <c r="A57" s="91" t="s">
        <v>40</v>
      </c>
      <c r="B57" s="93" t="s">
        <v>122</v>
      </c>
      <c r="C57" s="92" t="s">
        <v>124</v>
      </c>
      <c r="D57" s="23">
        <v>0</v>
      </c>
      <c r="E57" s="35"/>
      <c r="F57" s="89"/>
      <c r="G57" s="103">
        <f>F63</f>
        <v>333156.14</v>
      </c>
      <c r="H57" s="104">
        <f>458705.25-G57</f>
        <v>125549.10999999999</v>
      </c>
      <c r="I57" s="21">
        <f>D57-E57-F57+G57+H57</f>
        <v>458705.25</v>
      </c>
      <c r="J57" s="35"/>
      <c r="K57" s="35"/>
      <c r="L57" s="35"/>
      <c r="M57" s="35"/>
    </row>
    <row r="58" spans="1:13" s="1" customFormat="1" x14ac:dyDescent="0.25">
      <c r="A58" s="11">
        <v>35</v>
      </c>
      <c r="B58" s="70" t="s">
        <v>86</v>
      </c>
      <c r="C58" s="8" t="s">
        <v>80</v>
      </c>
      <c r="D58" s="21">
        <v>50000</v>
      </c>
      <c r="E58" s="29"/>
      <c r="F58" s="88"/>
      <c r="G58" s="88"/>
      <c r="H58" s="88"/>
      <c r="I58" s="21">
        <f t="shared" ref="I58:I63" si="4">D58-E58-F58+G58</f>
        <v>50000</v>
      </c>
      <c r="J58" s="29"/>
      <c r="K58" s="29"/>
      <c r="L58" s="29"/>
      <c r="M58" s="29"/>
    </row>
    <row r="59" spans="1:13" s="1" customFormat="1" ht="36" x14ac:dyDescent="0.25">
      <c r="A59" s="11">
        <v>35</v>
      </c>
      <c r="B59" s="69" t="s">
        <v>65</v>
      </c>
      <c r="C59" s="8" t="s">
        <v>71</v>
      </c>
      <c r="D59" s="21">
        <v>1000</v>
      </c>
      <c r="E59" s="29"/>
      <c r="F59" s="88">
        <v>1000</v>
      </c>
      <c r="G59" s="88"/>
      <c r="H59" s="88"/>
      <c r="I59" s="21">
        <f t="shared" si="4"/>
        <v>0</v>
      </c>
      <c r="J59" s="29"/>
      <c r="K59" s="29"/>
      <c r="L59" s="29"/>
      <c r="M59" s="29"/>
    </row>
    <row r="60" spans="1:13" s="1" customFormat="1" ht="24" x14ac:dyDescent="0.25">
      <c r="A60" s="11">
        <v>35</v>
      </c>
      <c r="B60" s="70" t="s">
        <v>87</v>
      </c>
      <c r="C60" s="8" t="s">
        <v>79</v>
      </c>
      <c r="D60" s="21">
        <v>29000</v>
      </c>
      <c r="E60" s="29"/>
      <c r="F60" s="88"/>
      <c r="G60" s="88">
        <f>SUM(F52:F61)</f>
        <v>126562.85</v>
      </c>
      <c r="H60" s="88"/>
      <c r="I60" s="21">
        <f t="shared" si="4"/>
        <v>155562.85</v>
      </c>
      <c r="J60" s="29"/>
      <c r="K60" s="29"/>
      <c r="L60" s="29"/>
      <c r="M60" s="29"/>
    </row>
    <row r="61" spans="1:13" s="1" customFormat="1" x14ac:dyDescent="0.25">
      <c r="A61" s="11">
        <v>35</v>
      </c>
      <c r="B61" s="70" t="s">
        <v>88</v>
      </c>
      <c r="C61" s="8" t="s">
        <v>81</v>
      </c>
      <c r="D61" s="21">
        <v>120000</v>
      </c>
      <c r="E61" s="29"/>
      <c r="F61" s="88">
        <v>120000</v>
      </c>
      <c r="G61" s="88"/>
      <c r="H61" s="88"/>
      <c r="I61" s="21">
        <f t="shared" si="4"/>
        <v>0</v>
      </c>
      <c r="J61" s="29"/>
      <c r="K61" s="29"/>
      <c r="L61" s="29"/>
      <c r="M61" s="29"/>
    </row>
    <row r="62" spans="1:13" s="7" customFormat="1" ht="19.5" x14ac:dyDescent="0.3">
      <c r="A62" s="10">
        <v>40</v>
      </c>
      <c r="B62" s="68"/>
      <c r="C62" s="6" t="s">
        <v>44</v>
      </c>
      <c r="D62" s="20"/>
      <c r="E62" s="28"/>
      <c r="F62" s="90"/>
      <c r="G62" s="90"/>
      <c r="H62" s="90"/>
      <c r="I62" s="21">
        <f t="shared" si="4"/>
        <v>0</v>
      </c>
      <c r="J62" s="28"/>
      <c r="K62" s="28"/>
      <c r="L62" s="28"/>
      <c r="M62" s="28"/>
    </row>
    <row r="63" spans="1:13" s="1" customFormat="1" x14ac:dyDescent="0.25">
      <c r="A63" s="11">
        <v>40</v>
      </c>
      <c r="B63" s="69" t="s">
        <v>45</v>
      </c>
      <c r="C63" s="8" t="s">
        <v>57</v>
      </c>
      <c r="D63" s="21">
        <v>333156.14</v>
      </c>
      <c r="E63" s="29"/>
      <c r="F63" s="98">
        <f>D63</f>
        <v>333156.14</v>
      </c>
      <c r="G63" s="29"/>
      <c r="H63" s="29"/>
      <c r="I63" s="21">
        <f t="shared" si="4"/>
        <v>0</v>
      </c>
      <c r="J63" s="29"/>
      <c r="K63" s="29"/>
      <c r="L63" s="29"/>
      <c r="M63" s="29"/>
    </row>
    <row r="64" spans="1:13" s="14" customFormat="1" ht="19.5" customHeight="1" x14ac:dyDescent="0.3">
      <c r="A64" s="10">
        <v>45</v>
      </c>
      <c r="B64" s="68"/>
      <c r="C64" s="6" t="s">
        <v>46</v>
      </c>
      <c r="D64" s="21"/>
      <c r="E64" s="31"/>
      <c r="F64" s="31"/>
      <c r="G64" s="31"/>
      <c r="H64" s="31"/>
      <c r="I64" s="21"/>
      <c r="J64" s="31"/>
      <c r="K64" s="31"/>
      <c r="L64" s="31"/>
      <c r="M64" s="31"/>
    </row>
    <row r="65" spans="1:13" s="1" customFormat="1" x14ac:dyDescent="0.25">
      <c r="A65" s="11">
        <v>45</v>
      </c>
      <c r="B65" s="69" t="s">
        <v>59</v>
      </c>
      <c r="C65" s="8" t="s">
        <v>60</v>
      </c>
      <c r="D65" s="21">
        <v>10000</v>
      </c>
      <c r="E65" s="29"/>
      <c r="F65" s="29"/>
      <c r="G65" s="29"/>
      <c r="H65" s="29"/>
      <c r="I65" s="21">
        <f>D65-E65-F65+G65</f>
        <v>10000</v>
      </c>
      <c r="J65" s="29"/>
      <c r="K65" s="29"/>
      <c r="L65" s="29"/>
      <c r="M65" s="29"/>
    </row>
    <row r="66" spans="1:13" s="34" customFormat="1" ht="24" x14ac:dyDescent="0.25">
      <c r="A66" s="54">
        <v>45</v>
      </c>
      <c r="B66" s="71" t="s">
        <v>12</v>
      </c>
      <c r="C66" s="55" t="s">
        <v>108</v>
      </c>
      <c r="D66" s="52">
        <v>100</v>
      </c>
      <c r="E66" s="56"/>
      <c r="F66" s="56"/>
      <c r="G66" s="56"/>
      <c r="H66" s="56"/>
      <c r="I66" s="52">
        <f>D66-E66-F66+G66</f>
        <v>100</v>
      </c>
      <c r="J66" s="56"/>
      <c r="K66" s="56"/>
      <c r="L66" s="56"/>
      <c r="M66" s="56"/>
    </row>
    <row r="67" spans="1:13" s="18" customFormat="1" ht="19.5" x14ac:dyDescent="0.3">
      <c r="A67" s="16"/>
      <c r="B67" s="80"/>
      <c r="C67" s="17" t="s">
        <v>47</v>
      </c>
      <c r="D67" s="25">
        <f>SUM(D4:D66)</f>
        <v>1904808.54</v>
      </c>
      <c r="E67" s="53">
        <f t="shared" ref="E67:H67" si="5">SUM(E4:E66)</f>
        <v>0</v>
      </c>
      <c r="F67" s="53">
        <f t="shared" si="5"/>
        <v>665586.42000000004</v>
      </c>
      <c r="G67" s="53">
        <f t="shared" si="5"/>
        <v>665586.42000000004</v>
      </c>
      <c r="H67" s="53">
        <f t="shared" si="5"/>
        <v>834270</v>
      </c>
      <c r="I67" s="25">
        <f>SUM(I4:I66)</f>
        <v>2739078.5399999996</v>
      </c>
      <c r="J67" s="37"/>
      <c r="K67" s="108"/>
      <c r="L67" s="108"/>
      <c r="M67" s="108"/>
    </row>
    <row r="68" spans="1:13" s="18" customFormat="1" ht="19.5" x14ac:dyDescent="0.3">
      <c r="A68" s="99"/>
      <c r="B68" s="100"/>
      <c r="C68" s="17"/>
      <c r="D68" s="25"/>
      <c r="E68" s="101"/>
      <c r="F68" s="101"/>
      <c r="G68" s="101"/>
      <c r="H68" s="101"/>
      <c r="I68" s="102"/>
      <c r="J68" s="37"/>
      <c r="L68" s="96"/>
    </row>
    <row r="69" spans="1:13" s="18" customFormat="1" ht="19.5" x14ac:dyDescent="0.3">
      <c r="A69" s="99"/>
      <c r="B69" s="100"/>
      <c r="C69" s="17"/>
      <c r="D69" s="25"/>
      <c r="E69" s="101"/>
      <c r="F69" s="101"/>
      <c r="G69" s="101"/>
      <c r="H69" s="109" t="s">
        <v>134</v>
      </c>
      <c r="I69" s="102"/>
      <c r="J69" s="37"/>
      <c r="L69" s="96"/>
    </row>
    <row r="70" spans="1:13" x14ac:dyDescent="0.25">
      <c r="C70" s="45" t="s">
        <v>100</v>
      </c>
      <c r="D70" s="46">
        <v>834270</v>
      </c>
      <c r="H70" s="110">
        <v>443754.58</v>
      </c>
      <c r="I70" s="44"/>
    </row>
    <row r="71" spans="1:13" x14ac:dyDescent="0.25">
      <c r="C71" s="45" t="s">
        <v>107</v>
      </c>
      <c r="D71" s="46">
        <f>D67+D70-I67</f>
        <v>0</v>
      </c>
      <c r="I71" s="44"/>
      <c r="K71" s="44"/>
    </row>
    <row r="72" spans="1:13" x14ac:dyDescent="0.25">
      <c r="D72" s="44"/>
    </row>
    <row r="74" spans="1:13" hidden="1" x14ac:dyDescent="0.25">
      <c r="B74" s="81" t="s">
        <v>100</v>
      </c>
      <c r="C74" s="43" t="s">
        <v>106</v>
      </c>
      <c r="D74" s="44">
        <v>316866</v>
      </c>
      <c r="I74" s="44"/>
    </row>
    <row r="75" spans="1:13" hidden="1" x14ac:dyDescent="0.25">
      <c r="C75" s="47" t="s">
        <v>102</v>
      </c>
      <c r="D75" s="44">
        <v>150000</v>
      </c>
    </row>
    <row r="76" spans="1:13" hidden="1" x14ac:dyDescent="0.25">
      <c r="C76" s="47" t="s">
        <v>103</v>
      </c>
      <c r="D76" s="44">
        <v>186707</v>
      </c>
    </row>
    <row r="77" spans="1:13" hidden="1" x14ac:dyDescent="0.25">
      <c r="D77" s="62">
        <f>SUM(D74:D76)</f>
        <v>653573</v>
      </c>
    </row>
  </sheetData>
  <mergeCells count="3">
    <mergeCell ref="A1:B1"/>
    <mergeCell ref="A2:D2"/>
    <mergeCell ref="A3:B3"/>
  </mergeCells>
  <pageMargins left="0.23622047244094491" right="0.23622047244094491" top="0.74803149606299213" bottom="0.19685039370078741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2" zoomScale="80" zoomScaleNormal="80" workbookViewId="0">
      <pane ySplit="2" topLeftCell="A4" activePane="bottomLeft" state="frozen"/>
      <selection activeCell="A2" sqref="A2"/>
      <selection pane="bottomLeft" activeCell="C13" sqref="C13"/>
    </sheetView>
  </sheetViews>
  <sheetFormatPr defaultRowHeight="15" x14ac:dyDescent="0.25"/>
  <cols>
    <col min="1" max="1" width="5" style="174" customWidth="1"/>
    <col min="2" max="2" width="11.85546875" style="175" customWidth="1"/>
    <col min="3" max="3" width="56.140625" style="174" customWidth="1"/>
    <col min="4" max="4" width="18.28515625" style="174" customWidth="1"/>
    <col min="5" max="5" width="14.5703125" style="178" hidden="1" customWidth="1"/>
    <col min="6" max="6" width="15" style="178" hidden="1" customWidth="1"/>
    <col min="7" max="7" width="15.85546875" style="178" hidden="1" customWidth="1"/>
    <col min="8" max="8" width="13.85546875" style="178" hidden="1" customWidth="1"/>
    <col min="9" max="9" width="18.5703125" style="174" customWidth="1"/>
    <col min="10" max="10" width="14.42578125" style="174" customWidth="1"/>
    <col min="11" max="11" width="12.85546875" style="174" customWidth="1"/>
    <col min="12" max="13" width="12.42578125" style="180" customWidth="1"/>
    <col min="14" max="14" width="20.28515625" style="174" customWidth="1"/>
    <col min="15" max="16384" width="9.140625" style="174"/>
  </cols>
  <sheetData>
    <row r="1" spans="1:14" s="116" customFormat="1" ht="32.25" hidden="1" customHeight="1" x14ac:dyDescent="0.25">
      <c r="A1" s="205" t="s">
        <v>0</v>
      </c>
      <c r="B1" s="205"/>
      <c r="C1" s="111" t="s">
        <v>1</v>
      </c>
      <c r="D1" s="112" t="s">
        <v>76</v>
      </c>
      <c r="E1" s="113"/>
      <c r="F1" s="114"/>
      <c r="G1" s="114"/>
      <c r="H1" s="114"/>
      <c r="I1" s="115" t="s">
        <v>83</v>
      </c>
      <c r="L1" s="117"/>
      <c r="M1" s="117"/>
    </row>
    <row r="2" spans="1:14" s="34" customFormat="1" ht="20.25" customHeight="1" x14ac:dyDescent="0.25">
      <c r="A2" s="206" t="s">
        <v>135</v>
      </c>
      <c r="B2" s="206"/>
      <c r="C2" s="206"/>
      <c r="D2" s="206"/>
      <c r="E2" s="118"/>
      <c r="F2" s="118"/>
      <c r="G2" s="118"/>
      <c r="H2" s="118"/>
      <c r="L2" s="119"/>
      <c r="M2" s="119"/>
    </row>
    <row r="3" spans="1:14" s="116" customFormat="1" ht="46.5" customHeight="1" x14ac:dyDescent="0.25">
      <c r="A3" s="205" t="s">
        <v>0</v>
      </c>
      <c r="B3" s="205"/>
      <c r="C3" s="111" t="s">
        <v>1</v>
      </c>
      <c r="D3" s="112" t="s">
        <v>101</v>
      </c>
      <c r="E3" s="120" t="s">
        <v>90</v>
      </c>
      <c r="F3" s="120" t="s">
        <v>97</v>
      </c>
      <c r="G3" s="120" t="s">
        <v>98</v>
      </c>
      <c r="H3" s="120" t="s">
        <v>100</v>
      </c>
      <c r="I3" s="115" t="s">
        <v>133</v>
      </c>
      <c r="J3" s="120" t="s">
        <v>90</v>
      </c>
      <c r="K3" s="120" t="s">
        <v>97</v>
      </c>
      <c r="L3" s="120" t="s">
        <v>98</v>
      </c>
      <c r="M3" s="120" t="s">
        <v>149</v>
      </c>
      <c r="N3" s="115" t="s">
        <v>132</v>
      </c>
    </row>
    <row r="4" spans="1:14" s="127" customFormat="1" ht="19.5" x14ac:dyDescent="0.3">
      <c r="A4" s="121" t="s">
        <v>2</v>
      </c>
      <c r="B4" s="122"/>
      <c r="C4" s="123" t="s">
        <v>3</v>
      </c>
      <c r="D4" s="124"/>
      <c r="E4" s="125"/>
      <c r="F4" s="125"/>
      <c r="G4" s="125"/>
      <c r="H4" s="125"/>
      <c r="I4" s="126"/>
      <c r="J4" s="125"/>
      <c r="K4" s="125"/>
      <c r="L4" s="125"/>
      <c r="M4" s="186"/>
      <c r="N4" s="125"/>
    </row>
    <row r="5" spans="1:14" s="127" customFormat="1" ht="39" x14ac:dyDescent="0.3">
      <c r="A5" s="128">
        <v>10</v>
      </c>
      <c r="B5" s="122"/>
      <c r="C5" s="123" t="s">
        <v>4</v>
      </c>
      <c r="D5" s="124"/>
      <c r="E5" s="125"/>
      <c r="F5" s="125"/>
      <c r="G5" s="125"/>
      <c r="H5" s="186"/>
      <c r="I5" s="33"/>
      <c r="J5" s="125"/>
      <c r="K5" s="125"/>
      <c r="L5" s="125"/>
      <c r="M5" s="186"/>
      <c r="N5" s="125"/>
    </row>
    <row r="6" spans="1:14" s="34" customFormat="1" ht="24" x14ac:dyDescent="0.25">
      <c r="A6" s="38">
        <v>10</v>
      </c>
      <c r="B6" s="129" t="s">
        <v>112</v>
      </c>
      <c r="C6" s="39" t="s">
        <v>126</v>
      </c>
      <c r="D6" s="33">
        <v>0</v>
      </c>
      <c r="E6" s="40"/>
      <c r="F6" s="40"/>
      <c r="G6" s="130">
        <v>72090</v>
      </c>
      <c r="H6" s="194"/>
      <c r="I6" s="33">
        <v>72090</v>
      </c>
      <c r="J6" s="40"/>
      <c r="K6" s="40"/>
      <c r="L6" s="40"/>
      <c r="M6" s="187"/>
      <c r="N6" s="40">
        <f t="shared" ref="N6:N13" si="0">I6-J6-K6+L6</f>
        <v>72090</v>
      </c>
    </row>
    <row r="7" spans="1:14" s="34" customFormat="1" ht="24" x14ac:dyDescent="0.25">
      <c r="A7" s="38">
        <v>10</v>
      </c>
      <c r="B7" s="131" t="s">
        <v>9</v>
      </c>
      <c r="C7" s="39" t="s">
        <v>75</v>
      </c>
      <c r="D7" s="33">
        <v>7927.94</v>
      </c>
      <c r="E7" s="40"/>
      <c r="F7" s="40"/>
      <c r="G7" s="40"/>
      <c r="H7" s="187"/>
      <c r="I7" s="33">
        <v>7927.94</v>
      </c>
      <c r="J7" s="40"/>
      <c r="K7" s="40"/>
      <c r="L7" s="40"/>
      <c r="M7" s="187"/>
      <c r="N7" s="40">
        <f t="shared" si="0"/>
        <v>7927.94</v>
      </c>
    </row>
    <row r="8" spans="1:14" s="34" customFormat="1" x14ac:dyDescent="0.25">
      <c r="A8" s="38">
        <v>10</v>
      </c>
      <c r="B8" s="131" t="s">
        <v>63</v>
      </c>
      <c r="C8" s="39" t="s">
        <v>72</v>
      </c>
      <c r="D8" s="33">
        <v>1153.2</v>
      </c>
      <c r="E8" s="40"/>
      <c r="F8" s="40"/>
      <c r="G8" s="40"/>
      <c r="H8" s="187"/>
      <c r="I8" s="33">
        <f t="shared" ref="I8" si="1">D8-E8-F8+G8</f>
        <v>1153.2</v>
      </c>
      <c r="J8" s="40">
        <f>I8</f>
        <v>1153.2</v>
      </c>
      <c r="K8" s="40"/>
      <c r="L8" s="40"/>
      <c r="M8" s="187"/>
      <c r="N8" s="40">
        <f t="shared" si="0"/>
        <v>0</v>
      </c>
    </row>
    <row r="9" spans="1:14" s="34" customFormat="1" ht="21.75" customHeight="1" x14ac:dyDescent="0.25">
      <c r="A9" s="38">
        <v>10</v>
      </c>
      <c r="B9" s="131" t="s">
        <v>64</v>
      </c>
      <c r="C9" s="39" t="s">
        <v>142</v>
      </c>
      <c r="D9" s="33">
        <v>11600</v>
      </c>
      <c r="E9" s="33"/>
      <c r="F9" s="40"/>
      <c r="G9" s="40"/>
      <c r="H9" s="187"/>
      <c r="I9" s="33">
        <v>11600</v>
      </c>
      <c r="J9" s="40">
        <v>11600</v>
      </c>
      <c r="K9" s="40"/>
      <c r="L9" s="40"/>
      <c r="M9" s="187"/>
      <c r="N9" s="40">
        <f t="shared" si="0"/>
        <v>0</v>
      </c>
    </row>
    <row r="10" spans="1:14" s="34" customFormat="1" x14ac:dyDescent="0.25">
      <c r="A10" s="38">
        <v>10</v>
      </c>
      <c r="B10" s="131" t="s">
        <v>74</v>
      </c>
      <c r="C10" s="39" t="s">
        <v>73</v>
      </c>
      <c r="D10" s="33">
        <v>5800</v>
      </c>
      <c r="E10" s="40"/>
      <c r="F10" s="40"/>
      <c r="G10" s="132">
        <v>2620</v>
      </c>
      <c r="H10" s="195"/>
      <c r="I10" s="33">
        <v>8420</v>
      </c>
      <c r="J10" s="40"/>
      <c r="K10" s="40"/>
      <c r="L10" s="40"/>
      <c r="M10" s="187"/>
      <c r="N10" s="40">
        <f t="shared" si="0"/>
        <v>8420</v>
      </c>
    </row>
    <row r="11" spans="1:14" s="34" customFormat="1" ht="36" x14ac:dyDescent="0.25">
      <c r="A11" s="38">
        <v>10</v>
      </c>
      <c r="B11" s="129" t="s">
        <v>84</v>
      </c>
      <c r="C11" s="39" t="s">
        <v>82</v>
      </c>
      <c r="D11" s="33">
        <v>37500</v>
      </c>
      <c r="E11" s="40"/>
      <c r="F11" s="40"/>
      <c r="G11" s="40"/>
      <c r="H11" s="187"/>
      <c r="I11" s="33">
        <v>37500</v>
      </c>
      <c r="J11" s="40">
        <v>17112</v>
      </c>
      <c r="K11" s="40">
        <v>1850</v>
      </c>
      <c r="L11" s="40"/>
      <c r="M11" s="187"/>
      <c r="N11" s="40">
        <f t="shared" si="0"/>
        <v>18538</v>
      </c>
    </row>
    <row r="12" spans="1:14" s="34" customFormat="1" x14ac:dyDescent="0.25">
      <c r="A12" s="38">
        <v>10</v>
      </c>
      <c r="B12" s="129" t="s">
        <v>115</v>
      </c>
      <c r="C12" s="39" t="s">
        <v>114</v>
      </c>
      <c r="D12" s="33">
        <v>0</v>
      </c>
      <c r="E12" s="40"/>
      <c r="F12" s="40"/>
      <c r="G12" s="40">
        <v>20000</v>
      </c>
      <c r="H12" s="187"/>
      <c r="I12" s="33">
        <v>20000</v>
      </c>
      <c r="J12" s="40"/>
      <c r="K12" s="40">
        <v>20000</v>
      </c>
      <c r="L12" s="40"/>
      <c r="M12" s="187"/>
      <c r="N12" s="40">
        <f t="shared" si="0"/>
        <v>0</v>
      </c>
    </row>
    <row r="13" spans="1:14" s="34" customFormat="1" ht="24" x14ac:dyDescent="0.25">
      <c r="A13" s="38">
        <v>10</v>
      </c>
      <c r="B13" s="129" t="s">
        <v>59</v>
      </c>
      <c r="C13" s="39" t="s">
        <v>157</v>
      </c>
      <c r="D13" s="33">
        <v>0</v>
      </c>
      <c r="E13" s="40"/>
      <c r="F13" s="40"/>
      <c r="G13" s="40"/>
      <c r="H13" s="187">
        <v>150000</v>
      </c>
      <c r="I13" s="33">
        <v>150000</v>
      </c>
      <c r="J13" s="40"/>
      <c r="K13" s="40">
        <v>37200</v>
      </c>
      <c r="L13" s="40"/>
      <c r="M13" s="187">
        <f>H13-K13</f>
        <v>112800</v>
      </c>
      <c r="N13" s="40">
        <f t="shared" si="0"/>
        <v>112800</v>
      </c>
    </row>
    <row r="14" spans="1:14" s="127" customFormat="1" ht="47.25" customHeight="1" x14ac:dyDescent="0.3">
      <c r="A14" s="128">
        <v>15</v>
      </c>
      <c r="B14" s="122"/>
      <c r="C14" s="123" t="s">
        <v>8</v>
      </c>
      <c r="D14" s="124"/>
      <c r="E14" s="125"/>
      <c r="F14" s="125"/>
      <c r="G14" s="125"/>
      <c r="H14" s="186"/>
      <c r="I14" s="33"/>
      <c r="J14" s="125"/>
      <c r="K14" s="125"/>
      <c r="L14" s="125"/>
      <c r="M14" s="186"/>
      <c r="N14" s="40"/>
    </row>
    <row r="15" spans="1:14" s="34" customFormat="1" ht="36" x14ac:dyDescent="0.25">
      <c r="A15" s="38">
        <v>15</v>
      </c>
      <c r="B15" s="131" t="s">
        <v>7</v>
      </c>
      <c r="C15" s="39" t="s">
        <v>70</v>
      </c>
      <c r="D15" s="33">
        <v>15500</v>
      </c>
      <c r="E15" s="40"/>
      <c r="F15" s="40"/>
      <c r="G15" s="40"/>
      <c r="H15" s="187"/>
      <c r="I15" s="33">
        <v>15500</v>
      </c>
      <c r="J15" s="40"/>
      <c r="K15" s="40"/>
      <c r="L15" s="40"/>
      <c r="M15" s="187"/>
      <c r="N15" s="40">
        <f t="shared" ref="N15:N24" si="2">I15-J15-K15+L15</f>
        <v>15500</v>
      </c>
    </row>
    <row r="16" spans="1:14" s="34" customFormat="1" ht="42.75" customHeight="1" x14ac:dyDescent="0.25">
      <c r="A16" s="38">
        <v>15</v>
      </c>
      <c r="B16" s="129" t="s">
        <v>93</v>
      </c>
      <c r="C16" s="39" t="s">
        <v>121</v>
      </c>
      <c r="D16" s="33">
        <v>30000</v>
      </c>
      <c r="E16" s="40"/>
      <c r="F16" s="40"/>
      <c r="G16" s="40"/>
      <c r="H16" s="187"/>
      <c r="I16" s="33">
        <v>30000</v>
      </c>
      <c r="J16" s="40"/>
      <c r="K16" s="40"/>
      <c r="L16" s="40"/>
      <c r="M16" s="187"/>
      <c r="N16" s="40">
        <f t="shared" si="2"/>
        <v>30000</v>
      </c>
    </row>
    <row r="17" spans="1:14" s="34" customFormat="1" ht="24" x14ac:dyDescent="0.25">
      <c r="A17" s="38">
        <v>15</v>
      </c>
      <c r="B17" s="82" t="s">
        <v>13</v>
      </c>
      <c r="C17" s="39" t="s">
        <v>14</v>
      </c>
      <c r="D17" s="33">
        <v>711.05</v>
      </c>
      <c r="E17" s="40"/>
      <c r="F17" s="40"/>
      <c r="G17" s="40"/>
      <c r="H17" s="187"/>
      <c r="I17" s="33">
        <v>711.05</v>
      </c>
      <c r="J17" s="40"/>
      <c r="K17" s="40"/>
      <c r="L17" s="40"/>
      <c r="M17" s="187"/>
      <c r="N17" s="40">
        <f t="shared" si="2"/>
        <v>711.05</v>
      </c>
    </row>
    <row r="18" spans="1:14" s="34" customFormat="1" x14ac:dyDescent="0.25">
      <c r="A18" s="38">
        <v>15</v>
      </c>
      <c r="B18" s="82" t="s">
        <v>15</v>
      </c>
      <c r="C18" s="39" t="s">
        <v>16</v>
      </c>
      <c r="D18" s="33">
        <v>11924.1</v>
      </c>
      <c r="E18" s="40"/>
      <c r="F18" s="40"/>
      <c r="G18" s="40"/>
      <c r="H18" s="187"/>
      <c r="I18" s="33">
        <v>11924.1</v>
      </c>
      <c r="J18" s="40"/>
      <c r="K18" s="40"/>
      <c r="L18" s="40"/>
      <c r="M18" s="187"/>
      <c r="N18" s="40">
        <f t="shared" si="2"/>
        <v>11924.1</v>
      </c>
    </row>
    <row r="19" spans="1:14" s="34" customFormat="1" ht="24" x14ac:dyDescent="0.25">
      <c r="A19" s="38">
        <v>15</v>
      </c>
      <c r="B19" s="82" t="s">
        <v>17</v>
      </c>
      <c r="C19" s="39" t="s">
        <v>94</v>
      </c>
      <c r="D19" s="33">
        <v>320</v>
      </c>
      <c r="E19" s="40"/>
      <c r="F19" s="40"/>
      <c r="G19" s="40"/>
      <c r="H19" s="187"/>
      <c r="I19" s="33">
        <v>320</v>
      </c>
      <c r="J19" s="40"/>
      <c r="K19" s="40"/>
      <c r="L19" s="40"/>
      <c r="M19" s="187"/>
      <c r="N19" s="40">
        <f t="shared" si="2"/>
        <v>320</v>
      </c>
    </row>
    <row r="20" spans="1:14" s="34" customFormat="1" x14ac:dyDescent="0.25">
      <c r="A20" s="38">
        <v>15</v>
      </c>
      <c r="B20" s="82" t="s">
        <v>18</v>
      </c>
      <c r="C20" s="39" t="s">
        <v>95</v>
      </c>
      <c r="D20" s="134">
        <v>106655.03</v>
      </c>
      <c r="E20" s="40"/>
      <c r="F20" s="40"/>
      <c r="G20" s="40"/>
      <c r="H20" s="187"/>
      <c r="I20" s="33">
        <v>106655.03</v>
      </c>
      <c r="J20" s="40">
        <v>23234.44</v>
      </c>
      <c r="K20" s="40"/>
      <c r="L20" s="40"/>
      <c r="M20" s="187"/>
      <c r="N20" s="40">
        <f t="shared" si="2"/>
        <v>83420.59</v>
      </c>
    </row>
    <row r="21" spans="1:14" s="34" customFormat="1" ht="39" customHeight="1" x14ac:dyDescent="0.25">
      <c r="A21" s="38">
        <v>15</v>
      </c>
      <c r="B21" s="82" t="s">
        <v>19</v>
      </c>
      <c r="C21" s="39" t="s">
        <v>154</v>
      </c>
      <c r="D21" s="33">
        <v>39743.54</v>
      </c>
      <c r="E21" s="40"/>
      <c r="F21" s="40"/>
      <c r="G21" s="40"/>
      <c r="H21" s="187"/>
      <c r="I21" s="33">
        <f>D21</f>
        <v>39743.54</v>
      </c>
      <c r="J21" s="40">
        <v>14334.36</v>
      </c>
      <c r="K21" s="40"/>
      <c r="L21" s="40"/>
      <c r="M21" s="187"/>
      <c r="N21" s="40">
        <f t="shared" si="2"/>
        <v>25409.18</v>
      </c>
    </row>
    <row r="22" spans="1:14" s="34" customFormat="1" ht="40.5" customHeight="1" x14ac:dyDescent="0.25">
      <c r="A22" s="38">
        <v>15</v>
      </c>
      <c r="B22" s="82" t="s">
        <v>20</v>
      </c>
      <c r="C22" s="39" t="s">
        <v>153</v>
      </c>
      <c r="D22" s="33">
        <v>98061.58</v>
      </c>
      <c r="E22" s="40"/>
      <c r="F22" s="40"/>
      <c r="G22" s="40"/>
      <c r="H22" s="187"/>
      <c r="I22" s="33">
        <f>D22</f>
        <v>98061.58</v>
      </c>
      <c r="J22" s="40">
        <v>3615.51</v>
      </c>
      <c r="K22" s="40"/>
      <c r="L22" s="40">
        <v>15500</v>
      </c>
      <c r="M22" s="187">
        <v>15500</v>
      </c>
      <c r="N22" s="40">
        <f t="shared" si="2"/>
        <v>109946.07</v>
      </c>
    </row>
    <row r="23" spans="1:14" s="106" customFormat="1" ht="24" x14ac:dyDescent="0.25">
      <c r="A23" s="135">
        <v>15</v>
      </c>
      <c r="B23" s="129" t="s">
        <v>48</v>
      </c>
      <c r="C23" s="39" t="s">
        <v>110</v>
      </c>
      <c r="D23" s="33">
        <v>1000</v>
      </c>
      <c r="E23" s="136"/>
      <c r="F23" s="136"/>
      <c r="G23" s="136"/>
      <c r="H23" s="188"/>
      <c r="I23" s="33">
        <v>1000</v>
      </c>
      <c r="J23" s="136"/>
      <c r="K23" s="136"/>
      <c r="L23" s="136"/>
      <c r="M23" s="188"/>
      <c r="N23" s="40">
        <f t="shared" si="2"/>
        <v>1000</v>
      </c>
    </row>
    <row r="24" spans="1:14" s="34" customFormat="1" x14ac:dyDescent="0.25">
      <c r="A24" s="38">
        <v>15</v>
      </c>
      <c r="B24" s="82" t="s">
        <v>21</v>
      </c>
      <c r="C24" s="39" t="s">
        <v>56</v>
      </c>
      <c r="D24" s="33">
        <v>800</v>
      </c>
      <c r="E24" s="40"/>
      <c r="F24" s="40"/>
      <c r="G24" s="40"/>
      <c r="H24" s="187"/>
      <c r="I24" s="33">
        <v>800</v>
      </c>
      <c r="J24" s="40"/>
      <c r="K24" s="40"/>
      <c r="L24" s="40"/>
      <c r="M24" s="187"/>
      <c r="N24" s="40">
        <f t="shared" si="2"/>
        <v>800</v>
      </c>
    </row>
    <row r="25" spans="1:14" s="34" customFormat="1" ht="7.5" customHeight="1" x14ac:dyDescent="0.25">
      <c r="A25" s="38"/>
      <c r="B25" s="82"/>
      <c r="C25" s="39"/>
      <c r="D25" s="33"/>
      <c r="E25" s="40"/>
      <c r="F25" s="40"/>
      <c r="G25" s="40"/>
      <c r="H25" s="187"/>
      <c r="I25" s="33"/>
      <c r="J25" s="40"/>
      <c r="K25" s="40"/>
      <c r="L25" s="40"/>
      <c r="M25" s="187"/>
      <c r="N25" s="40"/>
    </row>
    <row r="26" spans="1:14" s="127" customFormat="1" ht="19.5" x14ac:dyDescent="0.3">
      <c r="A26" s="128">
        <v>30</v>
      </c>
      <c r="B26" s="122"/>
      <c r="C26" s="123" t="s">
        <v>22</v>
      </c>
      <c r="D26" s="124"/>
      <c r="E26" s="125"/>
      <c r="F26" s="125"/>
      <c r="G26" s="125"/>
      <c r="H26" s="186"/>
      <c r="I26" s="33"/>
      <c r="J26" s="125"/>
      <c r="K26" s="125"/>
      <c r="L26" s="125"/>
      <c r="M26" s="186"/>
      <c r="N26" s="40"/>
    </row>
    <row r="27" spans="1:14" s="127" customFormat="1" ht="24" x14ac:dyDescent="0.3">
      <c r="A27" s="38">
        <v>30</v>
      </c>
      <c r="B27" s="131" t="s">
        <v>119</v>
      </c>
      <c r="C27" s="39" t="s">
        <v>143</v>
      </c>
      <c r="D27" s="33">
        <v>0</v>
      </c>
      <c r="E27" s="125"/>
      <c r="F27" s="33"/>
      <c r="G27" s="134">
        <v>15000</v>
      </c>
      <c r="H27" s="196"/>
      <c r="I27" s="33">
        <v>15000</v>
      </c>
      <c r="J27" s="125"/>
      <c r="K27" s="125"/>
      <c r="L27" s="125"/>
      <c r="M27" s="186"/>
      <c r="N27" s="40">
        <f t="shared" ref="N27:N37" si="3">I27-J27-K27+L27</f>
        <v>15000</v>
      </c>
    </row>
    <row r="28" spans="1:14" s="34" customFormat="1" ht="24" x14ac:dyDescent="0.25">
      <c r="A28" s="137">
        <v>30</v>
      </c>
      <c r="B28" s="138" t="s">
        <v>129</v>
      </c>
      <c r="C28" s="139" t="s">
        <v>156</v>
      </c>
      <c r="D28" s="140">
        <v>37200</v>
      </c>
      <c r="E28" s="141"/>
      <c r="F28" s="141"/>
      <c r="G28" s="141"/>
      <c r="H28" s="187"/>
      <c r="I28" s="140">
        <v>37200</v>
      </c>
      <c r="J28" s="40">
        <v>37200</v>
      </c>
      <c r="K28" s="40"/>
      <c r="L28" s="40">
        <v>37200</v>
      </c>
      <c r="M28" s="187">
        <v>37200</v>
      </c>
      <c r="N28" s="40">
        <f t="shared" si="3"/>
        <v>37200</v>
      </c>
    </row>
    <row r="29" spans="1:14" s="34" customFormat="1" ht="41.25" customHeight="1" x14ac:dyDescent="0.25">
      <c r="A29" s="38">
        <v>30</v>
      </c>
      <c r="B29" s="131" t="s">
        <v>38</v>
      </c>
      <c r="C29" s="39" t="s">
        <v>144</v>
      </c>
      <c r="D29" s="33">
        <v>20000</v>
      </c>
      <c r="E29" s="40"/>
      <c r="F29" s="40"/>
      <c r="G29" s="40">
        <v>12000</v>
      </c>
      <c r="H29" s="187"/>
      <c r="I29" s="33">
        <f t="shared" ref="I29:I30" si="4">D29-E29-F29+G29</f>
        <v>32000</v>
      </c>
      <c r="J29" s="40"/>
      <c r="K29" s="40"/>
      <c r="L29" s="40"/>
      <c r="M29" s="187"/>
      <c r="N29" s="40">
        <f t="shared" si="3"/>
        <v>32000</v>
      </c>
    </row>
    <row r="30" spans="1:14" s="34" customFormat="1" ht="24" x14ac:dyDescent="0.25">
      <c r="A30" s="38">
        <v>30</v>
      </c>
      <c r="B30" s="131" t="s">
        <v>23</v>
      </c>
      <c r="C30" s="39" t="s">
        <v>141</v>
      </c>
      <c r="D30" s="33">
        <v>15000</v>
      </c>
      <c r="E30" s="40"/>
      <c r="F30" s="136">
        <v>15000</v>
      </c>
      <c r="G30" s="40"/>
      <c r="H30" s="187"/>
      <c r="I30" s="33">
        <f t="shared" si="4"/>
        <v>0</v>
      </c>
      <c r="J30" s="40"/>
      <c r="K30" s="40"/>
      <c r="L30" s="40">
        <v>15000</v>
      </c>
      <c r="M30" s="187">
        <v>15000</v>
      </c>
      <c r="N30" s="40">
        <f t="shared" si="3"/>
        <v>15000</v>
      </c>
    </row>
    <row r="31" spans="1:14" s="34" customFormat="1" ht="34.5" customHeight="1" x14ac:dyDescent="0.25">
      <c r="A31" s="38">
        <v>30</v>
      </c>
      <c r="B31" s="82" t="s">
        <v>5</v>
      </c>
      <c r="C31" s="39" t="s">
        <v>145</v>
      </c>
      <c r="D31" s="33">
        <v>1656.44</v>
      </c>
      <c r="E31" s="40"/>
      <c r="F31" s="40"/>
      <c r="G31" s="40">
        <v>23143.67</v>
      </c>
      <c r="H31" s="187"/>
      <c r="I31" s="33">
        <v>24800.11</v>
      </c>
      <c r="J31" s="40"/>
      <c r="K31" s="40"/>
      <c r="L31" s="40"/>
      <c r="M31" s="187"/>
      <c r="N31" s="40">
        <f t="shared" si="3"/>
        <v>24800.11</v>
      </c>
    </row>
    <row r="32" spans="1:14" s="34" customFormat="1" ht="24" x14ac:dyDescent="0.25">
      <c r="A32" s="38">
        <v>30</v>
      </c>
      <c r="B32" s="82" t="s">
        <v>6</v>
      </c>
      <c r="C32" s="39" t="s">
        <v>49</v>
      </c>
      <c r="D32" s="33">
        <v>2000</v>
      </c>
      <c r="E32" s="40"/>
      <c r="F32" s="40"/>
      <c r="G32" s="40"/>
      <c r="H32" s="187"/>
      <c r="I32" s="33">
        <v>2000</v>
      </c>
      <c r="J32" s="40"/>
      <c r="K32" s="40"/>
      <c r="L32" s="40"/>
      <c r="M32" s="187"/>
      <c r="N32" s="40">
        <f t="shared" si="3"/>
        <v>2000</v>
      </c>
    </row>
    <row r="33" spans="1:14" s="107" customFormat="1" ht="29.25" customHeight="1" x14ac:dyDescent="0.25">
      <c r="A33" s="142" t="s">
        <v>24</v>
      </c>
      <c r="B33" s="143" t="s">
        <v>26</v>
      </c>
      <c r="C33" s="144" t="s">
        <v>54</v>
      </c>
      <c r="D33" s="145">
        <v>216</v>
      </c>
      <c r="E33" s="146"/>
      <c r="F33" s="146"/>
      <c r="G33" s="146"/>
      <c r="H33" s="189"/>
      <c r="I33" s="33">
        <v>216</v>
      </c>
      <c r="J33" s="146"/>
      <c r="K33" s="146"/>
      <c r="L33" s="146"/>
      <c r="M33" s="189"/>
      <c r="N33" s="40">
        <f t="shared" si="3"/>
        <v>216</v>
      </c>
    </row>
    <row r="34" spans="1:14" s="34" customFormat="1" x14ac:dyDescent="0.25">
      <c r="A34" s="38">
        <v>30</v>
      </c>
      <c r="B34" s="82" t="s">
        <v>29</v>
      </c>
      <c r="C34" s="39" t="s">
        <v>50</v>
      </c>
      <c r="D34" s="33">
        <v>5153.22</v>
      </c>
      <c r="E34" s="33"/>
      <c r="F34" s="40">
        <v>2553.2199999999998</v>
      </c>
      <c r="G34" s="40"/>
      <c r="H34" s="187"/>
      <c r="I34" s="33">
        <v>2600</v>
      </c>
      <c r="J34" s="40">
        <v>2552.85</v>
      </c>
      <c r="K34" s="40"/>
      <c r="L34" s="40"/>
      <c r="M34" s="187"/>
      <c r="N34" s="40">
        <f t="shared" si="3"/>
        <v>47.150000000000091</v>
      </c>
    </row>
    <row r="35" spans="1:14" s="34" customFormat="1" ht="24" x14ac:dyDescent="0.25">
      <c r="A35" s="38">
        <v>30</v>
      </c>
      <c r="B35" s="82" t="s">
        <v>30</v>
      </c>
      <c r="C35" s="39" t="s">
        <v>146</v>
      </c>
      <c r="D35" s="33">
        <v>170384</v>
      </c>
      <c r="E35" s="40"/>
      <c r="F35" s="40"/>
      <c r="G35" s="40"/>
      <c r="H35" s="187"/>
      <c r="I35" s="33">
        <v>170384</v>
      </c>
      <c r="J35" s="40"/>
      <c r="K35" s="40"/>
      <c r="L35" s="40"/>
      <c r="M35" s="187"/>
      <c r="N35" s="40">
        <f t="shared" si="3"/>
        <v>170384</v>
      </c>
    </row>
    <row r="36" spans="1:14" s="34" customFormat="1" ht="27" customHeight="1" x14ac:dyDescent="0.25">
      <c r="A36" s="38">
        <v>30</v>
      </c>
      <c r="B36" s="82" t="s">
        <v>31</v>
      </c>
      <c r="C36" s="39" t="s">
        <v>104</v>
      </c>
      <c r="D36" s="33">
        <v>314270</v>
      </c>
      <c r="E36" s="40"/>
      <c r="F36" s="40"/>
      <c r="G36" s="40"/>
      <c r="H36" s="187">
        <v>316866</v>
      </c>
      <c r="I36" s="33">
        <v>631136</v>
      </c>
      <c r="J36" s="40"/>
      <c r="K36" s="40"/>
      <c r="L36" s="40"/>
      <c r="M36" s="187">
        <v>316866</v>
      </c>
      <c r="N36" s="40">
        <f t="shared" si="3"/>
        <v>631136</v>
      </c>
    </row>
    <row r="37" spans="1:14" s="34" customFormat="1" ht="27" customHeight="1" x14ac:dyDescent="0.25">
      <c r="A37" s="38">
        <v>30</v>
      </c>
      <c r="B37" s="131" t="s">
        <v>128</v>
      </c>
      <c r="C37" s="39" t="s">
        <v>150</v>
      </c>
      <c r="D37" s="33">
        <v>0</v>
      </c>
      <c r="E37" s="40"/>
      <c r="F37" s="40"/>
      <c r="G37" s="40"/>
      <c r="H37" s="187">
        <v>186707</v>
      </c>
      <c r="I37" s="33">
        <f>D37-E37-F37+G37+H37</f>
        <v>186707</v>
      </c>
      <c r="J37" s="40"/>
      <c r="K37" s="40">
        <v>176702</v>
      </c>
      <c r="L37" s="40"/>
      <c r="M37" s="187">
        <v>10005</v>
      </c>
      <c r="N37" s="40">
        <f t="shared" si="3"/>
        <v>10005</v>
      </c>
    </row>
    <row r="38" spans="1:14" s="34" customFormat="1" ht="24" x14ac:dyDescent="0.25">
      <c r="A38" s="38">
        <v>30</v>
      </c>
      <c r="B38" s="131" t="s">
        <v>91</v>
      </c>
      <c r="C38" s="39" t="s">
        <v>138</v>
      </c>
      <c r="D38" s="33">
        <v>1000</v>
      </c>
      <c r="E38" s="40"/>
      <c r="F38" s="40">
        <v>1000</v>
      </c>
      <c r="G38" s="40"/>
      <c r="H38" s="187">
        <v>55147.89</v>
      </c>
      <c r="I38" s="33">
        <f>D38-E38-F38+G38+H38</f>
        <v>55147.89</v>
      </c>
      <c r="J38" s="40"/>
      <c r="K38" s="40"/>
      <c r="L38" s="40">
        <v>19252</v>
      </c>
      <c r="M38" s="187">
        <v>74400</v>
      </c>
      <c r="N38" s="40">
        <f>I38-J38-K38+L38+0.11</f>
        <v>74400</v>
      </c>
    </row>
    <row r="39" spans="1:14" s="34" customFormat="1" ht="24" x14ac:dyDescent="0.25">
      <c r="A39" s="38">
        <v>30</v>
      </c>
      <c r="B39" s="131" t="s">
        <v>92</v>
      </c>
      <c r="C39" s="39" t="s">
        <v>109</v>
      </c>
      <c r="D39" s="33">
        <v>70799.240000000005</v>
      </c>
      <c r="E39" s="40"/>
      <c r="F39" s="40"/>
      <c r="G39" s="40">
        <v>3600.76</v>
      </c>
      <c r="H39" s="187"/>
      <c r="I39" s="33">
        <f t="shared" ref="I39:I46" si="5">D39-E39-F39+G39</f>
        <v>74400</v>
      </c>
      <c r="J39" s="40"/>
      <c r="K39" s="40"/>
      <c r="L39" s="40"/>
      <c r="M39" s="187"/>
      <c r="N39" s="40">
        <f>I39-J39-K39+L39</f>
        <v>74400</v>
      </c>
    </row>
    <row r="40" spans="1:14" s="34" customFormat="1" ht="48" x14ac:dyDescent="0.25">
      <c r="A40" s="38">
        <v>30</v>
      </c>
      <c r="B40" s="129" t="s">
        <v>113</v>
      </c>
      <c r="C40" s="39" t="s">
        <v>117</v>
      </c>
      <c r="D40" s="147">
        <v>0</v>
      </c>
      <c r="E40" s="40"/>
      <c r="F40" s="40"/>
      <c r="G40" s="133">
        <v>57413</v>
      </c>
      <c r="H40" s="197"/>
      <c r="I40" s="33">
        <f t="shared" si="5"/>
        <v>57413</v>
      </c>
      <c r="J40" s="40"/>
      <c r="K40" s="40"/>
      <c r="L40" s="40"/>
      <c r="M40" s="187"/>
      <c r="N40" s="40">
        <f>I40-J40-K40+L40</f>
        <v>57413</v>
      </c>
    </row>
    <row r="41" spans="1:14" s="34" customFormat="1" ht="24" x14ac:dyDescent="0.25">
      <c r="A41" s="38">
        <v>30</v>
      </c>
      <c r="B41" s="129" t="s">
        <v>34</v>
      </c>
      <c r="C41" s="39" t="s">
        <v>51</v>
      </c>
      <c r="D41" s="33">
        <v>6200</v>
      </c>
      <c r="E41" s="40"/>
      <c r="F41" s="40"/>
      <c r="G41" s="40"/>
      <c r="H41" s="187"/>
      <c r="I41" s="33">
        <f t="shared" si="5"/>
        <v>6200</v>
      </c>
      <c r="J41" s="40"/>
      <c r="K41" s="40"/>
      <c r="L41" s="40"/>
      <c r="M41" s="187"/>
      <c r="N41" s="40">
        <f>I41-J41-K41+L41</f>
        <v>6200</v>
      </c>
    </row>
    <row r="42" spans="1:14" s="34" customFormat="1" ht="40.5" customHeight="1" x14ac:dyDescent="0.25">
      <c r="A42" s="38">
        <v>30</v>
      </c>
      <c r="B42" s="131" t="s">
        <v>52</v>
      </c>
      <c r="C42" s="39" t="s">
        <v>96</v>
      </c>
      <c r="D42" s="33">
        <v>100</v>
      </c>
      <c r="E42" s="40"/>
      <c r="F42" s="40"/>
      <c r="G42" s="40"/>
      <c r="H42" s="187"/>
      <c r="I42" s="33">
        <f t="shared" si="5"/>
        <v>100</v>
      </c>
      <c r="J42" s="40"/>
      <c r="K42" s="40"/>
      <c r="L42" s="40"/>
      <c r="M42" s="187"/>
      <c r="N42" s="40">
        <f>I42-J42-K42+L42</f>
        <v>100</v>
      </c>
    </row>
    <row r="43" spans="1:14" s="150" customFormat="1" ht="19.5" x14ac:dyDescent="0.3">
      <c r="A43" s="128">
        <v>35</v>
      </c>
      <c r="B43" s="148"/>
      <c r="C43" s="123" t="s">
        <v>35</v>
      </c>
      <c r="D43" s="33"/>
      <c r="E43" s="149"/>
      <c r="F43" s="149"/>
      <c r="G43" s="149"/>
      <c r="H43" s="190"/>
      <c r="I43" s="33"/>
      <c r="J43" s="149"/>
      <c r="K43" s="149"/>
      <c r="L43" s="149"/>
      <c r="M43" s="190"/>
      <c r="N43" s="40"/>
    </row>
    <row r="44" spans="1:14" s="150" customFormat="1" ht="24" x14ac:dyDescent="0.3">
      <c r="A44" s="184">
        <v>35</v>
      </c>
      <c r="B44" s="129" t="s">
        <v>151</v>
      </c>
      <c r="C44" s="39" t="s">
        <v>140</v>
      </c>
      <c r="D44" s="33"/>
      <c r="E44" s="149"/>
      <c r="F44" s="149"/>
      <c r="G44" s="149"/>
      <c r="H44" s="190"/>
      <c r="I44" s="33">
        <v>0</v>
      </c>
      <c r="J44" s="33"/>
      <c r="K44" s="33"/>
      <c r="L44" s="33">
        <v>37200</v>
      </c>
      <c r="M44" s="191">
        <v>37200</v>
      </c>
      <c r="N44" s="40">
        <f t="shared" ref="N44:N51" si="6">I44-J44-K44+L44</f>
        <v>37200</v>
      </c>
    </row>
    <row r="45" spans="1:14" s="150" customFormat="1" ht="19.5" x14ac:dyDescent="0.3">
      <c r="A45" s="184">
        <v>35</v>
      </c>
      <c r="B45" s="129" t="s">
        <v>147</v>
      </c>
      <c r="C45" s="39" t="s">
        <v>152</v>
      </c>
      <c r="D45" s="33"/>
      <c r="E45" s="149"/>
      <c r="F45" s="149"/>
      <c r="G45" s="149"/>
      <c r="H45" s="190"/>
      <c r="I45" s="33">
        <v>0</v>
      </c>
      <c r="J45" s="33"/>
      <c r="K45" s="33"/>
      <c r="L45" s="33">
        <v>37200</v>
      </c>
      <c r="M45" s="191">
        <v>37200</v>
      </c>
      <c r="N45" s="40">
        <f t="shared" si="6"/>
        <v>37200</v>
      </c>
    </row>
    <row r="46" spans="1:14" s="34" customFormat="1" ht="24" x14ac:dyDescent="0.25">
      <c r="A46" s="38">
        <v>35</v>
      </c>
      <c r="B46" s="129" t="s">
        <v>85</v>
      </c>
      <c r="C46" s="39" t="s">
        <v>89</v>
      </c>
      <c r="D46" s="33">
        <v>156000</v>
      </c>
      <c r="E46" s="40"/>
      <c r="F46" s="151"/>
      <c r="G46" s="151"/>
      <c r="H46" s="198"/>
      <c r="I46" s="33">
        <f t="shared" si="5"/>
        <v>156000</v>
      </c>
      <c r="J46" s="40"/>
      <c r="K46" s="40"/>
      <c r="L46" s="40"/>
      <c r="M46" s="187"/>
      <c r="N46" s="40">
        <f t="shared" si="6"/>
        <v>156000</v>
      </c>
    </row>
    <row r="47" spans="1:14" s="34" customFormat="1" ht="24" x14ac:dyDescent="0.25">
      <c r="A47" s="184">
        <v>35</v>
      </c>
      <c r="B47" s="129" t="s">
        <v>136</v>
      </c>
      <c r="C47" s="39" t="s">
        <v>139</v>
      </c>
      <c r="D47" s="33"/>
      <c r="E47" s="40"/>
      <c r="F47" s="151"/>
      <c r="G47" s="151"/>
      <c r="H47" s="198"/>
      <c r="I47" s="33">
        <v>0</v>
      </c>
      <c r="J47" s="40"/>
      <c r="K47" s="40"/>
      <c r="L47" s="40">
        <v>37200</v>
      </c>
      <c r="M47" s="187">
        <v>37200</v>
      </c>
      <c r="N47" s="40">
        <f t="shared" si="6"/>
        <v>37200</v>
      </c>
    </row>
    <row r="48" spans="1:14" s="107" customFormat="1" ht="36.75" x14ac:dyDescent="0.25">
      <c r="A48" s="154" t="s">
        <v>40</v>
      </c>
      <c r="B48" s="155" t="s">
        <v>122</v>
      </c>
      <c r="C48" s="156" t="s">
        <v>124</v>
      </c>
      <c r="D48" s="152">
        <v>0</v>
      </c>
      <c r="E48" s="146"/>
      <c r="F48" s="153"/>
      <c r="G48" s="157" t="e">
        <f>#REF!</f>
        <v>#REF!</v>
      </c>
      <c r="H48" s="199">
        <v>125549.11</v>
      </c>
      <c r="I48" s="33">
        <v>458705.25</v>
      </c>
      <c r="J48" s="146"/>
      <c r="K48" s="146"/>
      <c r="L48" s="146"/>
      <c r="M48" s="189">
        <v>125549</v>
      </c>
      <c r="N48" s="40">
        <f t="shared" si="6"/>
        <v>458705.25</v>
      </c>
    </row>
    <row r="49" spans="1:14" s="34" customFormat="1" x14ac:dyDescent="0.25">
      <c r="A49" s="38">
        <v>35</v>
      </c>
      <c r="B49" s="129" t="s">
        <v>86</v>
      </c>
      <c r="C49" s="39" t="s">
        <v>80</v>
      </c>
      <c r="D49" s="33">
        <v>50000</v>
      </c>
      <c r="E49" s="40"/>
      <c r="F49" s="151"/>
      <c r="G49" s="151"/>
      <c r="H49" s="198"/>
      <c r="I49" s="33">
        <f t="shared" ref="I49" si="7">D49-E49-F49+G49</f>
        <v>50000</v>
      </c>
      <c r="J49" s="40"/>
      <c r="K49" s="40"/>
      <c r="L49" s="40"/>
      <c r="M49" s="187"/>
      <c r="N49" s="40">
        <f t="shared" si="6"/>
        <v>50000</v>
      </c>
    </row>
    <row r="50" spans="1:14" s="34" customFormat="1" ht="24" x14ac:dyDescent="0.25">
      <c r="A50" s="38">
        <v>35</v>
      </c>
      <c r="B50" s="129" t="s">
        <v>137</v>
      </c>
      <c r="C50" s="39" t="s">
        <v>155</v>
      </c>
      <c r="D50" s="33"/>
      <c r="E50" s="40"/>
      <c r="F50" s="151"/>
      <c r="G50" s="151"/>
      <c r="H50" s="198"/>
      <c r="I50" s="33">
        <v>0</v>
      </c>
      <c r="J50" s="40"/>
      <c r="K50" s="40"/>
      <c r="L50" s="40">
        <v>37200</v>
      </c>
      <c r="M50" s="187">
        <v>15350</v>
      </c>
      <c r="N50" s="40">
        <f t="shared" si="6"/>
        <v>37200</v>
      </c>
    </row>
    <row r="51" spans="1:14" s="34" customFormat="1" ht="24" x14ac:dyDescent="0.25">
      <c r="A51" s="38">
        <v>35</v>
      </c>
      <c r="B51" s="129" t="s">
        <v>87</v>
      </c>
      <c r="C51" s="39" t="s">
        <v>79</v>
      </c>
      <c r="D51" s="33">
        <v>29000</v>
      </c>
      <c r="E51" s="40"/>
      <c r="F51" s="151"/>
      <c r="G51" s="151">
        <f>SUM(F46:F51)</f>
        <v>0</v>
      </c>
      <c r="H51" s="198"/>
      <c r="I51" s="33">
        <v>155562.85</v>
      </c>
      <c r="J51" s="40"/>
      <c r="K51" s="40"/>
      <c r="L51" s="40"/>
      <c r="M51" s="187"/>
      <c r="N51" s="40">
        <f t="shared" si="6"/>
        <v>155562.85</v>
      </c>
    </row>
    <row r="52" spans="1:14" s="127" customFormat="1" ht="19.5" x14ac:dyDescent="0.3">
      <c r="A52" s="128">
        <v>40</v>
      </c>
      <c r="B52" s="122"/>
      <c r="C52" s="123" t="s">
        <v>44</v>
      </c>
      <c r="D52" s="124"/>
      <c r="E52" s="125"/>
      <c r="F52" s="158"/>
      <c r="G52" s="158"/>
      <c r="H52" s="200"/>
      <c r="I52" s="33"/>
      <c r="J52" s="125"/>
      <c r="K52" s="125"/>
      <c r="L52" s="125"/>
      <c r="M52" s="186"/>
      <c r="N52" s="40"/>
    </row>
    <row r="53" spans="1:14" s="160" customFormat="1" ht="19.5" customHeight="1" x14ac:dyDescent="0.3">
      <c r="A53" s="128">
        <v>45</v>
      </c>
      <c r="B53" s="122"/>
      <c r="C53" s="123" t="s">
        <v>46</v>
      </c>
      <c r="D53" s="33"/>
      <c r="E53" s="159"/>
      <c r="F53" s="159"/>
      <c r="G53" s="159"/>
      <c r="H53" s="192"/>
      <c r="I53" s="33"/>
      <c r="J53" s="159"/>
      <c r="K53" s="159"/>
      <c r="L53" s="159"/>
      <c r="M53" s="192"/>
      <c r="N53" s="40"/>
    </row>
    <row r="54" spans="1:14" s="34" customFormat="1" x14ac:dyDescent="0.25">
      <c r="A54" s="38">
        <v>45</v>
      </c>
      <c r="B54" s="131" t="s">
        <v>59</v>
      </c>
      <c r="C54" s="39" t="s">
        <v>60</v>
      </c>
      <c r="D54" s="33">
        <v>10000</v>
      </c>
      <c r="E54" s="40"/>
      <c r="F54" s="40"/>
      <c r="G54" s="40"/>
      <c r="H54" s="187"/>
      <c r="I54" s="33">
        <f>D54-E54-F54+G54</f>
        <v>10000</v>
      </c>
      <c r="J54" s="40"/>
      <c r="K54" s="40"/>
      <c r="L54" s="40"/>
      <c r="M54" s="187"/>
      <c r="N54" s="40">
        <f>I54-J54-K54+L54</f>
        <v>10000</v>
      </c>
    </row>
    <row r="55" spans="1:14" s="34" customFormat="1" ht="24" x14ac:dyDescent="0.25">
      <c r="A55" s="38">
        <v>45</v>
      </c>
      <c r="B55" s="131" t="s">
        <v>12</v>
      </c>
      <c r="C55" s="39" t="s">
        <v>108</v>
      </c>
      <c r="D55" s="33">
        <v>100</v>
      </c>
      <c r="E55" s="40"/>
      <c r="F55" s="40"/>
      <c r="G55" s="40"/>
      <c r="H55" s="187"/>
      <c r="I55" s="33">
        <f>D55-E55-F55+G55</f>
        <v>100</v>
      </c>
      <c r="J55" s="40"/>
      <c r="K55" s="40"/>
      <c r="L55" s="40"/>
      <c r="M55" s="187"/>
      <c r="N55" s="40">
        <f>I55-J55-K55+L55</f>
        <v>100</v>
      </c>
    </row>
    <row r="56" spans="1:14" s="168" customFormat="1" ht="19.5" x14ac:dyDescent="0.3">
      <c r="A56" s="161"/>
      <c r="B56" s="162"/>
      <c r="C56" s="163" t="s">
        <v>47</v>
      </c>
      <c r="D56" s="164">
        <f t="shared" ref="D56:I56" si="8">SUM(D4:D55)</f>
        <v>1257775.3399999999</v>
      </c>
      <c r="E56" s="165">
        <f t="shared" si="8"/>
        <v>0</v>
      </c>
      <c r="F56" s="165">
        <f t="shared" si="8"/>
        <v>18553.22</v>
      </c>
      <c r="G56" s="165" t="e">
        <f t="shared" si="8"/>
        <v>#REF!</v>
      </c>
      <c r="H56" s="201">
        <f t="shared" si="8"/>
        <v>834270</v>
      </c>
      <c r="I56" s="164">
        <f t="shared" si="8"/>
        <v>2739078.5399999996</v>
      </c>
      <c r="J56" s="183">
        <f>SUM(J6:J55)</f>
        <v>110802.36</v>
      </c>
      <c r="K56" s="183">
        <f>SUM(K6:K55)</f>
        <v>235752</v>
      </c>
      <c r="L56" s="183">
        <f>SUM(L6:L55)</f>
        <v>235752</v>
      </c>
      <c r="M56" s="193">
        <f>SUM(M6:M55)</f>
        <v>834270</v>
      </c>
      <c r="N56" s="183">
        <f>SUM(N6:N55)</f>
        <v>2628276.29</v>
      </c>
    </row>
    <row r="57" spans="1:14" s="168" customFormat="1" ht="19.5" x14ac:dyDescent="0.3">
      <c r="A57" s="169"/>
      <c r="B57" s="170"/>
      <c r="C57" s="163"/>
      <c r="D57" s="164"/>
      <c r="E57" s="171"/>
      <c r="F57" s="171"/>
      <c r="G57" s="171"/>
      <c r="H57" s="171"/>
      <c r="I57" s="172"/>
      <c r="J57" s="166"/>
      <c r="L57" s="185"/>
      <c r="M57" s="185"/>
    </row>
    <row r="58" spans="1:14" s="168" customFormat="1" ht="19.5" x14ac:dyDescent="0.3">
      <c r="A58" s="169"/>
      <c r="B58" s="170"/>
      <c r="C58" s="163"/>
      <c r="D58" s="164"/>
      <c r="E58" s="171"/>
      <c r="F58" s="171"/>
      <c r="G58" s="171"/>
      <c r="H58" s="173"/>
      <c r="I58" s="172"/>
      <c r="J58" s="166"/>
      <c r="K58" s="174"/>
      <c r="M58" s="178"/>
      <c r="N58" s="167"/>
    </row>
    <row r="59" spans="1:14" x14ac:dyDescent="0.25">
      <c r="C59" s="176" t="s">
        <v>100</v>
      </c>
      <c r="D59" s="177">
        <v>834270</v>
      </c>
      <c r="H59" s="179"/>
      <c r="I59" s="178"/>
      <c r="L59" s="202"/>
      <c r="M59" s="178"/>
    </row>
    <row r="60" spans="1:14" x14ac:dyDescent="0.25">
      <c r="C60" s="176" t="s">
        <v>148</v>
      </c>
      <c r="D60" s="177">
        <f>I56-N56</f>
        <v>110802.24999999953</v>
      </c>
      <c r="I60" s="178"/>
      <c r="K60" s="178"/>
      <c r="M60" s="178"/>
    </row>
    <row r="61" spans="1:14" x14ac:dyDescent="0.25">
      <c r="D61" s="178"/>
      <c r="M61" s="178"/>
    </row>
    <row r="63" spans="1:14" hidden="1" x14ac:dyDescent="0.25">
      <c r="B63" s="175" t="s">
        <v>100</v>
      </c>
      <c r="C63" s="174" t="s">
        <v>106</v>
      </c>
      <c r="D63" s="178">
        <v>316866</v>
      </c>
      <c r="I63" s="178"/>
    </row>
    <row r="64" spans="1:14" hidden="1" x14ac:dyDescent="0.25">
      <c r="C64" s="181" t="s">
        <v>102</v>
      </c>
      <c r="D64" s="178">
        <v>150000</v>
      </c>
    </row>
    <row r="65" spans="3:4" hidden="1" x14ac:dyDescent="0.25">
      <c r="C65" s="181" t="s">
        <v>103</v>
      </c>
      <c r="D65" s="178">
        <v>186707</v>
      </c>
    </row>
    <row r="66" spans="3:4" hidden="1" x14ac:dyDescent="0.25">
      <c r="D66" s="182">
        <f>SUM(D63:D65)</f>
        <v>653573</v>
      </c>
    </row>
  </sheetData>
  <mergeCells count="3">
    <mergeCell ref="A1:B1"/>
    <mergeCell ref="A2:D2"/>
    <mergeCell ref="A3:B3"/>
  </mergeCells>
  <pageMargins left="0.23622047244094491" right="0.23622047244094491" top="0.74803149606299213" bottom="0.19685039370078741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ΣΑΤΑ 1η Ανακατανομή ΣΑΤΑ ΟΡΘΗ Ε</vt:lpstr>
      <vt:lpstr>ΣΑΤΑ 2η Ανακατανομή ΣΑΤΑ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Καιμάζογλου Ιωάννα</dc:creator>
  <cp:lastModifiedBy>ΔΕΣΠΟΙΝΑ ΤΣΟΥΧΝΙΚΑ</cp:lastModifiedBy>
  <cp:lastPrinted>2022-05-13T12:48:11Z</cp:lastPrinted>
  <dcterms:created xsi:type="dcterms:W3CDTF">2020-01-17T06:39:19Z</dcterms:created>
  <dcterms:modified xsi:type="dcterms:W3CDTF">2022-05-13T12:56:13Z</dcterms:modified>
</cp:coreProperties>
</file>